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ad090d23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설명" sheetId="1" r:id="R27c7b800fe0d4889"/>
    <x:sheet xmlns:r="http://schemas.openxmlformats.org/officeDocument/2006/relationships" name="구성 명세" sheetId="2" r:id="R39f54feb39f7414f"/>
    <x:sheet xmlns:r="http://schemas.openxmlformats.org/officeDocument/2006/relationships" name="변경 기록" sheetId="3" r:id="R0c8192a56c0e46cc"/>
    <x:sheet xmlns:r="http://schemas.openxmlformats.org/officeDocument/2006/relationships" name="조건 시험" sheetId="4" r:id="Rfe0d629e832e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[Red](#,##0.00);0.00"/>
  </x:numFmts>
  <x:fonts count="4">
    <x:font>
      <x:sz val="11"/>
      <x:name val="Carlito"/>
    </x:font>
    <x:font>
      <x:sz val="11"/>
      <x:color rgb="FF173E45"/>
      <x:name val="Noto Sans CJK KR"/>
    </x:font>
    <x:font>
      <x:b/>
      <x:sz val="18"/>
      <x:color rgb="FF173E45"/>
      <x:name val="Noto Sans CJK KR"/>
    </x:font>
    <x:font>
      <x:b/>
      <x:sz val="11"/>
      <x:color rgb="FFFFFFFF"/>
      <x:name val="Noto Sans CJK KR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4"/>
      </x:patternFill>
    </x:fill>
    <x:fill>
      <x:patternFill patternType="solid">
        <x:fgColor rgb="FFFFF0CE"/>
      </x:patternFill>
    </x:fill>
    <x:fill>
      <x:patternFill patternType="solid">
        <x:fgColor rgb="FF174B55"/>
      </x:patternFill>
    </x:fill>
    <x:fill>
      <x:patternFill patternType="solid">
        <x:fgColor rgb="FFE9F4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f9b6fab584271" /><Relationship Type="http://schemas.openxmlformats.org/officeDocument/2006/relationships/theme" Target="/xl/theme/theme1.xml" Id="Rf9dce4c1ead74ca3" /><Relationship Type="http://schemas.openxmlformats.org/officeDocument/2006/relationships/sharedStrings" Target="/xl/sharedStrings.xml" Id="R824abdd090ec4434" /><Relationship Type="http://schemas.openxmlformats.org/officeDocument/2006/relationships/worksheet" Target="/xl/worksheets/sheet1.xml" Id="R27c7b800fe0d4889" /><Relationship Type="http://schemas.openxmlformats.org/officeDocument/2006/relationships/worksheet" Target="/xl/worksheets/sheet2.xml" Id="R39f54feb39f7414f" /><Relationship Type="http://schemas.openxmlformats.org/officeDocument/2006/relationships/worksheet" Target="/xl/worksheets/sheet3.xml" Id="R0c8192a56c0e46cc" /><Relationship Type="http://schemas.openxmlformats.org/officeDocument/2006/relationships/worksheet" Target="/xl/worksheets/sheet4.xml" Id="Rfe0d629e832e41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기업 선물 구성 명세｜2027-v1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가상 사례｜확인일2026-10-28｜생산 승인 아님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6" customHeight="1">
      <x:c r="A4" s="5" t="str">
        <x:v>목적</x:v>
      </x:c>
      <x:c r="B4" s="5" t="str">
        <x:v>생산 전 구성품 필요 수량을 전개하고 기준 및 제안 단가를 비교합니다. 개정 전 날짜가 있는 승인본을 별도 보존합니다.</x:v>
      </x:c>
      <x:c r="C4" s="5"/>
      <x:c r="D4" s="5"/>
      <x:c r="E4" s="5"/>
      <x:c r="F4" s="5"/>
      <x:c r="G4" s="5"/>
      <x:c r="H4" s="5"/>
    </x:row>
    <x:row r="5" ht="66" customHeight="1">
      <x:c r="A5" s="6" t="str">
        <x:v>시작</x:v>
      </x:c>
      <x:c r="B5" s="6" t="str">
        <x:v>가상 자료 세 행을 교체하거나 미사용 행 전체를 비웁니다. 품목 코드는 고유해야 합니다. 세트 수는 완성품 묶음 수이며 구성품 수량 합계가 아닙니다.</x:v>
      </x:c>
      <x:c r="C5" s="6"/>
      <x:c r="D5" s="6"/>
      <x:c r="E5" s="6"/>
      <x:c r="F5" s="6"/>
      <x:c r="G5" s="6"/>
      <x:c r="H5" s="6"/>
    </x:row>
    <x:row r="6" ht="66" customHeight="1">
      <x:c r="A6" s="5" t="str">
        <x:v>수량</x:v>
      </x:c>
      <x:c r="B6" s="5" t="str">
        <x:v>필요 수량은 세트 수×세트당 수량÷사용 가능 수율을 정수로 올림합니다. 구매 수량은 필요 수량에서 확인된 가용 재고를 뺀 값이며 영보다 작을 수 없습니다. 수율은 책임자 가정이지 업계 기준이 아닙니다.</x:v>
      </x:c>
      <x:c r="C6" s="5"/>
      <x:c r="D6" s="5"/>
      <x:c r="E6" s="5"/>
      <x:c r="F6" s="5"/>
      <x:c r="G6" s="5"/>
      <x:c r="H6" s="5"/>
    </x:row>
    <x:row r="7" ht="66" customHeight="1">
      <x:c r="A7" s="6" t="str">
        <x:v>단위</x:v>
      </x:c>
      <x:c r="B7" s="6" t="str">
        <x:v>낱개 물품용입니다. 상자 단가를 낱개로 환산합니다. 연속 재료와 다단계 조립은 별도 모형을 쓰고 공용 재고는 외부에서 배정합니다.</x:v>
      </x:c>
      <x:c r="C7" s="6"/>
      <x:c r="D7" s="6"/>
      <x:c r="E7" s="6"/>
      <x:c r="F7" s="6"/>
      <x:c r="G7" s="6"/>
      <x:c r="H7" s="6"/>
    </x:row>
    <x:row r="8" ht="66" customHeight="1">
      <x:c r="A8" s="5" t="str">
        <x:v>비용</x:v>
      </x:c>
      <x:c r="B8" s="5" t="str">
        <x:v>두 단가 모두 현재 구매 수량을 사용합니다. 가격 효과를 분리하며 과거 수량 변경 전체를 계산하지 않습니다. 수량이나 수율을 바꾸면 이전 승인본과 별도 비교합니다.</x:v>
      </x:c>
      <x:c r="C8" s="5"/>
      <x:c r="D8" s="5"/>
      <x:c r="E8" s="5"/>
      <x:c r="F8" s="5"/>
      <x:c r="G8" s="5"/>
      <x:c r="H8" s="5"/>
    </x:row>
    <x:row r="9" ht="66" customHeight="1">
      <x:c r="A9" s="6" t="str">
        <x:v>제외</x:v>
      </x:c>
      <x:c r="B9" s="6" t="str">
        <x:v>조립 인건비, 인쇄 준비비, 운임, 세금과 관세를 포함하지 않습니다. 승인 예산에 별도 반영하며 합계를 도착 원가라고 부르지 않습니다.</x:v>
      </x:c>
      <x:c r="C9" s="6"/>
      <x:c r="D9" s="6"/>
      <x:c r="E9" s="6"/>
      <x:c r="F9" s="6"/>
      <x:c r="G9" s="6"/>
      <x:c r="H9" s="6"/>
    </x:row>
    <x:row r="10" ht="66" customHeight="1">
      <x:c r="A10" s="5" t="str">
        <x:v>영과 빈칸</x:v>
      </x:c>
      <x:c r="B10" s="5" t="str">
        <x:v>세트가 영이면 필요 및 구매 수량도 영입니다. 필수 수치가 비었거나 음수이면 보류합니다. 영 단가는 증거가 있어야 하며 미확인 견적을 대신하지 않습니다.</x:v>
      </x:c>
      <x:c r="C10" s="5"/>
      <x:c r="D10" s="5"/>
      <x:c r="E10" s="5"/>
      <x:c r="F10" s="5"/>
      <x:c r="G10" s="5"/>
      <x:c r="H10" s="5"/>
    </x:row>
    <x:row r="11" ht="66" customHeight="1">
      <x:c r="A11" s="6" t="str">
        <x:v>승인</x:v>
      </x:c>
      <x:c r="B11" s="6" t="str">
        <x:v>변경 기록에는 이전·신규 개정, 견본·권리·견적 증거, 브랜드 및 재무 승인 기록, 확인된 조달·가용 일수가 필요합니다. 수동 참조 기록이며 전자 서명이 아닙니다.</x:v>
      </x:c>
      <x:c r="C11" s="6"/>
      <x:c r="D11" s="6"/>
      <x:c r="E11" s="6"/>
      <x:c r="F11" s="6"/>
      <x:c r="G11" s="6"/>
      <x:c r="H11" s="6"/>
    </x:row>
    <x:row r="12" ht="66" customHeight="1">
      <x:c r="A12" s="5" t="str">
        <x:v>실행</x:v>
      </x:c>
      <x:c r="B12" s="5" t="str">
        <x:v>보류를 모두 해결한 뒤 검토합니다. 실물 견본, 포장 적합성, 목적지 의무는 별도 확인합니다. 계산이 생산을 승인하지 않습니다.</x:v>
      </x:c>
      <x:c r="C12" s="5"/>
      <x:c r="D12" s="5"/>
      <x:c r="E12" s="5"/>
      <x:c r="F12" s="5"/>
      <x:c r="G12" s="5"/>
      <x:c r="H12" s="5"/>
    </x:row>
    <x:row r="13" ht="66" customHeight="1">
      <x:c r="A13" s="6" t="str">
        <x:v>용량</x:v>
      </x:c>
      <x:c r="B13" s="6" t="str">
        <x:v>열 행만 지원합니다. 확장하려면 참조 수식을 수정하고 다시 시험합니다. 사양별 파일과 공통 배정 장부로 재고 중복 사용을 막습니다.</x:v>
      </x:c>
      <x:c r="C13" s="6"/>
      <x:c r="D13" s="6"/>
      <x:c r="E13" s="6"/>
      <x:c r="F13" s="6"/>
      <x:c r="G13" s="6"/>
      <x:c r="H13" s="6"/>
    </x:row>
    <x:row r="14" ht="66" customHeight="1">
      <x:c r="A14" s="5" t="str">
        <x:v>판</x:v>
      </x:c>
      <x:c r="B14" s="5" t="str">
        <x:v>2027-v1은 계획판 이름입니다. 방법 및 출처 확인일은2026-10-28입니다. 가격, 수량, 개정과 승인은 가상 예시입니다.</x:v>
      </x:c>
      <x:c r="C14" s="5"/>
      <x:c r="D14" s="5"/>
      <x:c r="E14" s="5"/>
      <x:c r="F14" s="5"/>
      <x:c r="G14" s="5"/>
      <x:c r="H14" s="5"/>
    </x:row>
    <x:row r="15" ht="66" customHeight="1">
      <x:c r="A15" s="6" t="str">
        <x:v>출처</x:v>
      </x:c>
      <x:c r="B15" s="6" t="str">
        <x:v>Microsoft Learn 자재 명세서 및 공식：https://learn.microsoft.com/ko-kr/dynamics365/supply-chain/production-control/bill-of-material-bom 。정의만 참고하며 시스템 연동이 아닙니다.</x:v>
      </x:c>
      <x:c r="C15" s="6"/>
      <x:c r="D15" s="6"/>
      <x:c r="E15" s="6"/>
      <x:c r="F15" s="6"/>
      <x:c r="G15" s="6"/>
      <x:c r="H15" s="6"/>
    </x:row>
    <x:row r="16" ht="66" customHeight="1">
      <x:c r="A16" s="5" t="str">
        <x:v>방법</x:v>
      </x:c>
      <x:c r="B16" s="5" t="str">
        <x:v>독자적인 운영 계산 모형입니다. Giftpack 기업 안내：https://giftpack.ai/enterprise/ 。자동 가져오기, 재고 예약, 자동 승인 기능을 주장하지 않습니다.</x:v>
      </x:c>
      <x:c r="C16" s="5"/>
      <x:c r="D16" s="5"/>
      <x:c r="E16" s="5"/>
      <x:c r="F16" s="5"/>
      <x:c r="G16" s="5"/>
      <x:c r="H16" s="5"/>
    </x:row>
    <x:row r="17" ht="66" customHeight="1">
      <x:c r="A17" s="6" t="str">
        <x:v>시험</x:v>
      </x:c>
      <x:c r="B17" s="6" t="str">
        <x:v>조건 시험은 다시 계산할 수 있는 경계 사례입니다. 제작 중 실제 입력도 바꾸어 재계산·비교 후 복원했습니다. 사용 전 실제 표 계산 환경에서 재확인하십시오.</x:v>
      </x:c>
      <x:c r="C17" s="6"/>
      <x:c r="D17" s="6"/>
      <x:c r="E17" s="6"/>
      <x:c r="F17" s="6"/>
      <x:c r="G17" s="6"/>
      <x:c r="H17" s="6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32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기업 선물 구성 명세｜2027-v1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가상 사례｜확인일2026-10-28｜생산 승인 아님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세트 수량</x:v>
      </x:c>
      <x:c r="B4" s="7" t="n">
        <x:v>500</x:v>
      </x:c>
      <x:c r="C4" s="3" t="str">
        <x:v>통화</x:v>
      </x:c>
      <x:c r="D4" s="7" t="str">
        <x:v>KRW</x:v>
      </x:c>
      <x:c r="E4" s="3" t="str">
        <x:v>개정 번호</x:v>
      </x:c>
      <x:c r="F4" s="7" t="str">
        <x:v>R1</x:v>
      </x:c>
      <x:c r="G4" s="3" t="str"/>
      <x:c r="H4" s="3" t="str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품목 코드</x:v>
      </x:c>
      <x:c r="B6" s="9" t="str">
        <x:v>구성품</x:v>
      </x:c>
      <x:c r="C6" s="9" t="str">
        <x:v>세트당 수량</x:v>
      </x:c>
      <x:c r="D6" s="9" t="str">
        <x:v>사용 가능 수율</x:v>
      </x:c>
      <x:c r="E6" s="9" t="str">
        <x:v>사용 가능 재고</x:v>
      </x:c>
      <x:c r="F6" s="9" t="str">
        <x:v>필요 수량</x:v>
      </x:c>
      <x:c r="G6" s="9" t="str">
        <x:v>구매 수량</x:v>
      </x:c>
      <x:c r="H6" s="9" t="str">
        <x:v>입력 확인</x:v>
      </x:c>
    </x:row>
    <x:row r="7" ht="32" customHeight="1">
      <x:c r="A7" s="7" t="str">
        <x:v>BTL-01</x:v>
      </x:c>
      <x:c r="B7" s="7" t="str">
        <x:v>물병</x:v>
      </x:c>
      <x:c r="C7" s="7" t="n">
        <x:v>1</x:v>
      </x:c>
      <x:c r="D7" s="10" t="n">
        <x:v>0.98</x:v>
      </x:c>
      <x:c r="E7" s="7" t="n">
        <x:v>11</x:v>
      </x:c>
      <x:c r="F7" s="12" t="n">
        <x:f>IF(H7="유효",ROUNDUP($B$4*C7/D7,0),"")</x:f>
        <x:v>511</x:v>
      </x:c>
      <x:c r="G7" s="12" t="n">
        <x:f>IF(H7="유효",MAX(0,F7-E7),"")</x:f>
        <x:v>500</x:v>
      </x:c>
      <x:c r="H7" s="12" t="str">
        <x:f>IF(A7="",IF(COUNTBLANK(B7:E7)=4,"","보류"),IF(IFERROR(AND(COUNT($B$4,C7:E7)=4,$B$4&gt;=0,MOD($B$4,1)=0,C7&gt;0,MOD(C7,1)=0,D7&gt;0,D7&lt;=1,E7&gt;=0,MOD(E7,1)=0,B7&lt;&gt;"",$D$4&lt;&gt;"",$F$4&lt;&gt;"",COUNTIF($A$7:$A$16,A7)=1),FALSE),"유효","보류"))</x:f>
        <x:v>유효</x:v>
      </x:c>
    </x:row>
    <x:row r="8" ht="32" customHeight="1">
      <x:c r="A8" s="7" t="str">
        <x:v>NTB-01</x:v>
      </x:c>
      <x:c r="B8" s="7" t="str">
        <x:v>수첩</x:v>
      </x:c>
      <x:c r="C8" s="7" t="n">
        <x:v>1</x:v>
      </x:c>
      <x:c r="D8" s="10" t="n">
        <x:v>1</x:v>
      </x:c>
      <x:c r="E8" s="7" t="n">
        <x:v>0</x:v>
      </x:c>
      <x:c r="F8" s="12" t="n">
        <x:f>IF(H8="유효",ROUNDUP($B$4*C8/D8,0),"")</x:f>
        <x:v>500</x:v>
      </x:c>
      <x:c r="G8" s="12" t="n">
        <x:f>IF(H8="유효",MAX(0,F8-E8),"")</x:f>
        <x:v>500</x:v>
      </x:c>
      <x:c r="H8" s="12" t="str">
        <x:f>IF(A8="",IF(COUNTBLANK(B8:E8)=4,"","보류"),IF(IFERROR(AND(COUNT($B$4,C8:E8)=4,$B$4&gt;=0,MOD($B$4,1)=0,C8&gt;0,MOD(C8,1)=0,D8&gt;0,D8&lt;=1,E8&gt;=0,MOD(E8,1)=0,B8&lt;&gt;"",$D$4&lt;&gt;"",$F$4&lt;&gt;"",COUNTIF($A$7:$A$16,A8)=1),FALSE),"유효","보류"))</x:f>
        <x:v>유효</x:v>
      </x:c>
    </x:row>
    <x:row r="9" ht="32" customHeight="1">
      <x:c r="A9" s="7" t="str">
        <x:v>BOX-01</x:v>
      </x:c>
      <x:c r="B9" s="7" t="str">
        <x:v>포장 상자</x:v>
      </x:c>
      <x:c r="C9" s="7" t="n">
        <x:v>1</x:v>
      </x:c>
      <x:c r="D9" s="10" t="n">
        <x:v>1</x:v>
      </x:c>
      <x:c r="E9" s="7" t="n">
        <x:v>0</x:v>
      </x:c>
      <x:c r="F9" s="12" t="n">
        <x:f>IF(H9="유효",ROUNDUP($B$4*C9/D9,0),"")</x:f>
        <x:v>500</x:v>
      </x:c>
      <x:c r="G9" s="12" t="n">
        <x:f>IF(H9="유효",MAX(0,F9-E9),"")</x:f>
        <x:v>500</x:v>
      </x:c>
      <x:c r="H9" s="12" t="str">
        <x:f>IF(A9="",IF(COUNTBLANK(B9:E9)=4,"","보류"),IF(IFERROR(AND(COUNT($B$4,C9:E9)=4,$B$4&gt;=0,MOD($B$4,1)=0,C9&gt;0,MOD(C9,1)=0,D9&gt;0,D9&lt;=1,E9&gt;=0,MOD(E9,1)=0,B9&lt;&gt;"",$D$4&lt;&gt;"",$F$4&lt;&gt;"",COUNTIF($A$7:$A$16,A9)=1),FALSE),"유효","보류"))</x:f>
        <x:v>유효</x:v>
      </x:c>
    </x:row>
    <x:row r="10" ht="32" customHeight="1">
      <x:c r="A10" s="7" t="str"/>
      <x:c r="B10" s="7" t="str"/>
      <x:c r="C10" s="7" t="str"/>
      <x:c r="D10" s="10" t="str"/>
      <x:c r="E10" s="7" t="str"/>
      <x:c r="F10" s="12" t="str">
        <x:f>IF(H10="유효",ROUNDUP($B$4*C10/D10,0),"")</x:f>
      </x:c>
      <x:c r="G10" s="12" t="str">
        <x:f>IF(H10="유효",MAX(0,F10-E10),"")</x:f>
      </x:c>
      <x:c r="H10" s="12" t="str">
        <x:f>IF(A10="",IF(COUNTBLANK(B10:E10)=4,"","보류"),IF(IFERROR(AND(COUNT($B$4,C10:E10)=4,$B$4&gt;=0,MOD($B$4,1)=0,C10&gt;0,MOD(C10,1)=0,D10&gt;0,D10&lt;=1,E10&gt;=0,MOD(E10,1)=0,B10&lt;&gt;"",$D$4&lt;&gt;"",$F$4&lt;&gt;"",COUNTIF($A$7:$A$16,A10)=1),FALSE),"유효","보류"))</x:f>
      </x:c>
    </x:row>
    <x:row r="11" ht="32" customHeight="1">
      <x:c r="A11" s="7" t="str"/>
      <x:c r="B11" s="7" t="str"/>
      <x:c r="C11" s="7" t="str"/>
      <x:c r="D11" s="10" t="str"/>
      <x:c r="E11" s="7" t="str"/>
      <x:c r="F11" s="12" t="str">
        <x:f>IF(H11="유효",ROUNDUP($B$4*C11/D11,0),"")</x:f>
      </x:c>
      <x:c r="G11" s="12" t="str">
        <x:f>IF(H11="유효",MAX(0,F11-E11),"")</x:f>
      </x:c>
      <x:c r="H11" s="12" t="str">
        <x:f>IF(A11="",IF(COUNTBLANK(B11:E11)=4,"","보류"),IF(IFERROR(AND(COUNT($B$4,C11:E11)=4,$B$4&gt;=0,MOD($B$4,1)=0,C11&gt;0,MOD(C11,1)=0,D11&gt;0,D11&lt;=1,E11&gt;=0,MOD(E11,1)=0,B11&lt;&gt;"",$D$4&lt;&gt;"",$F$4&lt;&gt;"",COUNTIF($A$7:$A$16,A11)=1),FALSE),"유효","보류"))</x:f>
      </x:c>
    </x:row>
    <x:row r="12" ht="32" customHeight="1">
      <x:c r="A12" s="7" t="str"/>
      <x:c r="B12" s="7" t="str"/>
      <x:c r="C12" s="7" t="str"/>
      <x:c r="D12" s="10" t="str"/>
      <x:c r="E12" s="7" t="str"/>
      <x:c r="F12" s="12" t="str">
        <x:f>IF(H12="유효",ROUNDUP($B$4*C12/D12,0),"")</x:f>
      </x:c>
      <x:c r="G12" s="12" t="str">
        <x:f>IF(H12="유효",MAX(0,F12-E12),"")</x:f>
      </x:c>
      <x:c r="H12" s="12" t="str">
        <x:f>IF(A12="",IF(COUNTBLANK(B12:E12)=4,"","보류"),IF(IFERROR(AND(COUNT($B$4,C12:E12)=4,$B$4&gt;=0,MOD($B$4,1)=0,C12&gt;0,MOD(C12,1)=0,D12&gt;0,D12&lt;=1,E12&gt;=0,MOD(E12,1)=0,B12&lt;&gt;"",$D$4&lt;&gt;"",$F$4&lt;&gt;"",COUNTIF($A$7:$A$16,A12)=1),FALSE),"유효","보류"))</x:f>
      </x:c>
    </x:row>
    <x:row r="13" ht="32" customHeight="1">
      <x:c r="A13" s="7" t="str"/>
      <x:c r="B13" s="7" t="str"/>
      <x:c r="C13" s="7" t="str"/>
      <x:c r="D13" s="10" t="str"/>
      <x:c r="E13" s="7" t="str"/>
      <x:c r="F13" s="12" t="str">
        <x:f>IF(H13="유효",ROUNDUP($B$4*C13/D13,0),"")</x:f>
      </x:c>
      <x:c r="G13" s="12" t="str">
        <x:f>IF(H13="유효",MAX(0,F13-E13),"")</x:f>
      </x:c>
      <x:c r="H13" s="12" t="str">
        <x:f>IF(A13="",IF(COUNTBLANK(B13:E13)=4,"","보류"),IF(IFERROR(AND(COUNT($B$4,C13:E13)=4,$B$4&gt;=0,MOD($B$4,1)=0,C13&gt;0,MOD(C13,1)=0,D13&gt;0,D13&lt;=1,E13&gt;=0,MOD(E13,1)=0,B13&lt;&gt;"",$D$4&lt;&gt;"",$F$4&lt;&gt;"",COUNTIF($A$7:$A$16,A13)=1),FALSE),"유효","보류"))</x:f>
      </x:c>
    </x:row>
    <x:row r="14" ht="32" customHeight="1">
      <x:c r="A14" s="7" t="str"/>
      <x:c r="B14" s="7" t="str"/>
      <x:c r="C14" s="7" t="str"/>
      <x:c r="D14" s="10" t="str"/>
      <x:c r="E14" s="7" t="str"/>
      <x:c r="F14" s="12" t="str">
        <x:f>IF(H14="유효",ROUNDUP($B$4*C14/D14,0),"")</x:f>
      </x:c>
      <x:c r="G14" s="12" t="str">
        <x:f>IF(H14="유효",MAX(0,F14-E14),"")</x:f>
      </x:c>
      <x:c r="H14" s="12" t="str">
        <x:f>IF(A14="",IF(COUNTBLANK(B14:E14)=4,"","보류"),IF(IFERROR(AND(COUNT($B$4,C14:E14)=4,$B$4&gt;=0,MOD($B$4,1)=0,C14&gt;0,MOD(C14,1)=0,D14&gt;0,D14&lt;=1,E14&gt;=0,MOD(E14,1)=0,B14&lt;&gt;"",$D$4&lt;&gt;"",$F$4&lt;&gt;"",COUNTIF($A$7:$A$16,A14)=1),FALSE),"유효","보류"))</x:f>
      </x:c>
    </x:row>
    <x:row r="15" ht="32" customHeight="1">
      <x:c r="A15" s="7" t="str"/>
      <x:c r="B15" s="7" t="str"/>
      <x:c r="C15" s="7" t="str"/>
      <x:c r="D15" s="10" t="str"/>
      <x:c r="E15" s="7" t="str"/>
      <x:c r="F15" s="12" t="str">
        <x:f>IF(H15="유효",ROUNDUP($B$4*C15/D15,0),"")</x:f>
      </x:c>
      <x:c r="G15" s="12" t="str">
        <x:f>IF(H15="유효",MAX(0,F15-E15),"")</x:f>
      </x:c>
      <x:c r="H15" s="12" t="str">
        <x:f>IF(A15="",IF(COUNTBLANK(B15:E15)=4,"","보류"),IF(IFERROR(AND(COUNT($B$4,C15:E15)=4,$B$4&gt;=0,MOD($B$4,1)=0,C15&gt;0,MOD(C15,1)=0,D15&gt;0,D15&lt;=1,E15&gt;=0,MOD(E15,1)=0,B15&lt;&gt;"",$D$4&lt;&gt;"",$F$4&lt;&gt;"",COUNTIF($A$7:$A$16,A15)=1),FALSE),"유효","보류"))</x:f>
      </x:c>
    </x:row>
    <x:row r="16" ht="32" customHeight="1">
      <x:c r="A16" s="7" t="str"/>
      <x:c r="B16" s="7" t="str"/>
      <x:c r="C16" s="7" t="str"/>
      <x:c r="D16" s="10" t="str"/>
      <x:c r="E16" s="7" t="str"/>
      <x:c r="F16" s="12" t="str">
        <x:f>IF(H16="유효",ROUNDUP($B$4*C16/D16,0),"")</x:f>
      </x:c>
      <x:c r="G16" s="12" t="str">
        <x:f>IF(H16="유효",MAX(0,F16-E16),"")</x:f>
      </x:c>
      <x:c r="H16" s="12" t="str">
        <x:f>IF(A16="",IF(COUNTBLANK(B16:E16)=4,"","보류"),IF(IFERROR(AND(COUNT($B$4,C16:E16)=4,$B$4&gt;=0,MOD($B$4,1)=0,C16&gt;0,MOD(C16,1)=0,D16&gt;0,D16&lt;=1,E16&gt;=0,MOD(E16,1)=0,B16&lt;&gt;"",$D$4&lt;&gt;"",$F$4&lt;&gt;"",COUNTIF($A$7:$A$16,A16)=1),FALSE),"유효","보류"))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58" customHeight="1">
      <x:c r="A21" s="9" t="str">
        <x:v>품목 코드</x:v>
      </x:c>
      <x:c r="B21" s="9" t="str">
        <x:v>기준 단가</x:v>
      </x:c>
      <x:c r="C21" s="9" t="str">
        <x:v>제안 단가</x:v>
      </x:c>
      <x:c r="D21" s="9" t="str">
        <x:v>구매 수량</x:v>
      </x:c>
      <x:c r="E21" s="9" t="str">
        <x:v>기준 금액</x:v>
      </x:c>
      <x:c r="F21" s="9" t="str">
        <x:v>제안 금액</x:v>
      </x:c>
      <x:c r="G21" s="9" t="str">
        <x:v>비용 차액</x:v>
      </x:c>
      <x:c r="H21" s="9" t="str">
        <x:v>비용 확인</x:v>
      </x:c>
    </x:row>
    <x:row r="22" ht="32" customHeight="1">
      <x:c r="A22" s="3" t="str">
        <x:f>IF(A7="","",A7)</x:f>
        <x:v>BTL-01</x:v>
      </x:c>
      <x:c r="B22" s="7" t="n">
        <x:v>8000</x:v>
      </x:c>
      <x:c r="C22" s="7" t="n">
        <x:v>9200</x:v>
      </x:c>
      <x:c r="D22" s="12" t="n">
        <x:f>IF(H22="유효",G7,"")</x:f>
        <x:v>500</x:v>
      </x:c>
      <x:c r="E22" s="13" t="n">
        <x:f>IF(H22="유효",D22*B22,"")</x:f>
        <x:v>4000000</x:v>
      </x:c>
      <x:c r="F22" s="13" t="n">
        <x:f>IF(H22="유효",D22*C22,"")</x:f>
        <x:v>4600000</x:v>
      </x:c>
      <x:c r="G22" s="13" t="n">
        <x:f>IF(H22="유효",F22-E22,"")</x:f>
        <x:v>600000</x:v>
      </x:c>
      <x:c r="H22" s="12" t="str">
        <x:f>IF(A22="",IF(COUNTBLANK(B22:C22)=2,"","보류"),IF(AND(H7="유효",COUNT(B22:C22)=2,MIN(B22:C22)&gt;=0),"유효","보류"))</x:f>
        <x:v>유효</x:v>
      </x:c>
    </x:row>
    <x:row r="23" ht="32" customHeight="1">
      <x:c r="A23" s="3" t="str">
        <x:f>IF(A8="","",A8)</x:f>
        <x:v>NTB-01</x:v>
      </x:c>
      <x:c r="B23" s="7" t="n">
        <x:v>4000</x:v>
      </x:c>
      <x:c r="C23" s="7" t="n">
        <x:v>4000</x:v>
      </x:c>
      <x:c r="D23" s="12" t="n">
        <x:f>IF(H23="유효",G8,"")</x:f>
        <x:v>500</x:v>
      </x:c>
      <x:c r="E23" s="13" t="n">
        <x:f>IF(H23="유효",D23*B23,"")</x:f>
        <x:v>2000000</x:v>
      </x:c>
      <x:c r="F23" s="13" t="n">
        <x:f>IF(H23="유효",D23*C23,"")</x:f>
        <x:v>2000000</x:v>
      </x:c>
      <x:c r="G23" s="13" t="n">
        <x:f>IF(H23="유효",F23-E23,"")</x:f>
        <x:v>0</x:v>
      </x:c>
      <x:c r="H23" s="12" t="str">
        <x:f>IF(A23="",IF(COUNTBLANK(B23:C23)=2,"","보류"),IF(AND(H8="유효",COUNT(B23:C23)=2,MIN(B23:C23)&gt;=0),"유효","보류"))</x:f>
        <x:v>유효</x:v>
      </x:c>
    </x:row>
    <x:row r="24" ht="32" customHeight="1">
      <x:c r="A24" s="3" t="str">
        <x:f>IF(A9="","",A9)</x:f>
        <x:v>BOX-01</x:v>
      </x:c>
      <x:c r="B24" s="7" t="n">
        <x:v>2000</x:v>
      </x:c>
      <x:c r="C24" s="7" t="n">
        <x:v>2000</x:v>
      </x:c>
      <x:c r="D24" s="12" t="n">
        <x:f>IF(H24="유효",G9,"")</x:f>
        <x:v>500</x:v>
      </x:c>
      <x:c r="E24" s="13" t="n">
        <x:f>IF(H24="유효",D24*B24,"")</x:f>
        <x:v>1000000</x:v>
      </x:c>
      <x:c r="F24" s="13" t="n">
        <x:f>IF(H24="유효",D24*C24,"")</x:f>
        <x:v>1000000</x:v>
      </x:c>
      <x:c r="G24" s="13" t="n">
        <x:f>IF(H24="유효",F24-E24,"")</x:f>
        <x:v>0</x:v>
      </x:c>
      <x:c r="H24" s="12" t="str">
        <x:f>IF(A24="",IF(COUNTBLANK(B24:C24)=2,"","보류"),IF(AND(H9="유효",COUNT(B24:C24)=2,MIN(B24:C24)&gt;=0),"유효","보류"))</x:f>
        <x:v>유효</x:v>
      </x:c>
    </x:row>
    <x:row r="25" ht="32" customHeight="1">
      <x:c r="A25" s="3" t="str">
        <x:f>IF(A10="","",A10)</x:f>
      </x:c>
      <x:c r="B25" s="7" t="str"/>
      <x:c r="C25" s="7" t="str"/>
      <x:c r="D25" s="12" t="str">
        <x:f>IF(H25="유효",G10,"")</x:f>
      </x:c>
      <x:c r="E25" s="13" t="str">
        <x:f>IF(H25="유효",D25*B25,"")</x:f>
      </x:c>
      <x:c r="F25" s="13" t="str">
        <x:f>IF(H25="유효",D25*C25,"")</x:f>
      </x:c>
      <x:c r="G25" s="13" t="str">
        <x:f>IF(H25="유효",F25-E25,"")</x:f>
      </x:c>
      <x:c r="H25" s="12" t="str">
        <x:f>IF(A25="",IF(COUNTBLANK(B25:C25)=2,"","보류"),IF(AND(H10="유효",COUNT(B25:C25)=2,MIN(B25:C25)&gt;=0),"유효","보류"))</x:f>
      </x:c>
    </x:row>
    <x:row r="26" ht="32" customHeight="1">
      <x:c r="A26" s="3" t="str">
        <x:f>IF(A11="","",A11)</x:f>
      </x:c>
      <x:c r="B26" s="7" t="str"/>
      <x:c r="C26" s="7" t="str"/>
      <x:c r="D26" s="12" t="str">
        <x:f>IF(H26="유효",G11,"")</x:f>
      </x:c>
      <x:c r="E26" s="13" t="str">
        <x:f>IF(H26="유효",D26*B26,"")</x:f>
      </x:c>
      <x:c r="F26" s="13" t="str">
        <x:f>IF(H26="유효",D26*C26,"")</x:f>
      </x:c>
      <x:c r="G26" s="13" t="str">
        <x:f>IF(H26="유효",F26-E26,"")</x:f>
      </x:c>
      <x:c r="H26" s="12" t="str">
        <x:f>IF(A26="",IF(COUNTBLANK(B26:C26)=2,"","보류"),IF(AND(H11="유효",COUNT(B26:C26)=2,MIN(B26:C26)&gt;=0),"유효","보류"))</x:f>
      </x:c>
    </x:row>
    <x:row r="27" ht="32" customHeight="1">
      <x:c r="A27" s="3" t="str">
        <x:f>IF(A12="","",A12)</x:f>
      </x:c>
      <x:c r="B27" s="7" t="str"/>
      <x:c r="C27" s="7" t="str"/>
      <x:c r="D27" s="12" t="str">
        <x:f>IF(H27="유효",G12,"")</x:f>
      </x:c>
      <x:c r="E27" s="13" t="str">
        <x:f>IF(H27="유효",D27*B27,"")</x:f>
      </x:c>
      <x:c r="F27" s="13" t="str">
        <x:f>IF(H27="유효",D27*C27,"")</x:f>
      </x:c>
      <x:c r="G27" s="13" t="str">
        <x:f>IF(H27="유효",F27-E27,"")</x:f>
      </x:c>
      <x:c r="H27" s="12" t="str">
        <x:f>IF(A27="",IF(COUNTBLANK(B27:C27)=2,"","보류"),IF(AND(H12="유효",COUNT(B27:C27)=2,MIN(B27:C27)&gt;=0),"유효","보류"))</x:f>
      </x:c>
    </x:row>
    <x:row r="28" ht="32" customHeight="1">
      <x:c r="A28" s="3" t="str">
        <x:f>IF(A13="","",A13)</x:f>
      </x:c>
      <x:c r="B28" s="7" t="str"/>
      <x:c r="C28" s="7" t="str"/>
      <x:c r="D28" s="12" t="str">
        <x:f>IF(H28="유효",G13,"")</x:f>
      </x:c>
      <x:c r="E28" s="13" t="str">
        <x:f>IF(H28="유효",D28*B28,"")</x:f>
      </x:c>
      <x:c r="F28" s="13" t="str">
        <x:f>IF(H28="유효",D28*C28,"")</x:f>
      </x:c>
      <x:c r="G28" s="13" t="str">
        <x:f>IF(H28="유효",F28-E28,"")</x:f>
      </x:c>
      <x:c r="H28" s="12" t="str">
        <x:f>IF(A28="",IF(COUNTBLANK(B28:C28)=2,"","보류"),IF(AND(H13="유효",COUNT(B28:C28)=2,MIN(B28:C28)&gt;=0),"유효","보류"))</x:f>
      </x:c>
    </x:row>
    <x:row r="29" ht="32" customHeight="1">
      <x:c r="A29" s="3" t="str">
        <x:f>IF(A14="","",A14)</x:f>
      </x:c>
      <x:c r="B29" s="7" t="str"/>
      <x:c r="C29" s="7" t="str"/>
      <x:c r="D29" s="12" t="str">
        <x:f>IF(H29="유효",G14,"")</x:f>
      </x:c>
      <x:c r="E29" s="13" t="str">
        <x:f>IF(H29="유효",D29*B29,"")</x:f>
      </x:c>
      <x:c r="F29" s="13" t="str">
        <x:f>IF(H29="유효",D29*C29,"")</x:f>
      </x:c>
      <x:c r="G29" s="13" t="str">
        <x:f>IF(H29="유효",F29-E29,"")</x:f>
      </x:c>
      <x:c r="H29" s="12" t="str">
        <x:f>IF(A29="",IF(COUNTBLANK(B29:C29)=2,"","보류"),IF(AND(H14="유효",COUNT(B29:C29)=2,MIN(B29:C29)&gt;=0),"유효","보류"))</x:f>
      </x:c>
    </x:row>
    <x:row r="30" ht="32" customHeight="1">
      <x:c r="A30" s="3" t="str">
        <x:f>IF(A15="","",A15)</x:f>
      </x:c>
      <x:c r="B30" s="7" t="str"/>
      <x:c r="C30" s="7" t="str"/>
      <x:c r="D30" s="12" t="str">
        <x:f>IF(H30="유효",G15,"")</x:f>
      </x:c>
      <x:c r="E30" s="13" t="str">
        <x:f>IF(H30="유효",D30*B30,"")</x:f>
      </x:c>
      <x:c r="F30" s="13" t="str">
        <x:f>IF(H30="유효",D30*C30,"")</x:f>
      </x:c>
      <x:c r="G30" s="13" t="str">
        <x:f>IF(H30="유효",F30-E30,"")</x:f>
      </x:c>
      <x:c r="H30" s="12" t="str">
        <x:f>IF(A30="",IF(COUNTBLANK(B30:C30)=2,"","보류"),IF(AND(H15="유효",COUNT(B30:C30)=2,MIN(B30:C30)&gt;=0),"유효","보류"))</x:f>
      </x:c>
    </x:row>
    <x:row r="31" ht="32" customHeight="1">
      <x:c r="A31" s="3" t="str">
        <x:f>IF(A16="","",A16)</x:f>
      </x:c>
      <x:c r="B31" s="7" t="str"/>
      <x:c r="C31" s="7" t="str"/>
      <x:c r="D31" s="12" t="str">
        <x:f>IF(H31="유효",G16,"")</x:f>
      </x:c>
      <x:c r="E31" s="13" t="str">
        <x:f>IF(H31="유효",D31*B31,"")</x:f>
      </x:c>
      <x:c r="F31" s="13" t="str">
        <x:f>IF(H31="유효",D31*C31,"")</x:f>
      </x:c>
      <x:c r="G31" s="13" t="str">
        <x:f>IF(H31="유효",F31-E31,"")</x:f>
      </x:c>
      <x:c r="H31" s="12" t="str">
        <x:f>IF(A31="",IF(COUNTBLANK(B31:C31)=2,"","보류"),IF(AND(H16="유효",COUNT(B31:C31)=2,MIN(B31:C31)&gt;=0),"유효","보류"))</x:f>
      </x:c>
    </x:row>
    <x:row r="32" ht="32" customHeight="1">
      <x:c r="A32" s="3"/>
      <x:c r="B32" s="3"/>
      <x:c r="C32" s="3"/>
      <x:c r="D32" s="3"/>
      <x:c r="E32" s="11"/>
      <x:c r="F32" s="11"/>
      <x:c r="G32" s="11"/>
      <x:c r="H32" s="3"/>
    </x:row>
    <x:row r="33" ht="32" customHeight="1">
      <x:c r="A33" s="3" t="str">
        <x:v>구성품 구매 금액 합계</x:v>
      </x:c>
      <x:c r="B33" s="3"/>
      <x:c r="C33" s="3"/>
      <x:c r="D33" s="3"/>
      <x:c r="E33" s="11" t="n">
        <x:f>IF(OR(COUNTIF(H7:H16,"보류")&gt;0,COUNTIF(H22:H31,"보류")&gt;0,COUNTA(A7:A16)=0),"",SUM(E22:E31))</x:f>
        <x:v>7000000</x:v>
      </x:c>
      <x:c r="F33" s="11" t="n">
        <x:f>IF(OR(COUNTIF(H7:H16,"보류")&gt;0,COUNTIF(H22:H31,"보류")&gt;0,COUNTA(A7:A16)=0),"",SUM(F22:F31))</x:f>
        <x:v>7600000</x:v>
      </x:c>
      <x:c r="G33" s="11" t="n">
        <x:f>IF(OR(COUNTIF(H7:H16,"보류")&gt;0,COUNTIF(H22:H31,"보류")&gt;0,COUNTA(A7:A16)=0),"",SUM(G22:G31))</x:f>
        <x:v>600000</x:v>
      </x:c>
      <x:c r="H33" s="3" t="str">
        <x:f>IF(OR(COUNTIF(H7:H16,"보류")&gt;0,COUNTIF(H22:H31,"보류")&gt;0,COUNTA(A7:A16)=0,COUNTIF('변경 기록'!H7:H16,"보류")&gt;0),"보류","검토 가능")</x:f>
        <x:v>검토 가능</x:v>
      </x:c>
    </x:row>
    <x:row r="34" ht="32" customHeight="1">
      <x:c r="A34" s="3" t="str">
        <x:v>세트당 구매 배분액</x:v>
      </x:c>
      <x:c r="B34" s="3"/>
      <x:c r="C34" s="3"/>
      <x:c r="D34" s="3"/>
      <x:c r="E34" s="11" t="n">
        <x:f>IF(E33="","",IF($B$4=0,0,E33/$B$4))</x:f>
        <x:v>14000</x:v>
      </x:c>
      <x:c r="F34" s="11" t="n">
        <x:f>IF(F33="","",IF($B$4=0,0,F33/$B$4))</x:f>
        <x:v>15200</x:v>
      </x:c>
      <x:c r="G34" s="11" t="n">
        <x:f>IF(G33="","",IF($B$4=0,0,G33/$B$4))</x:f>
        <x:v>1200</x:v>
      </x:c>
      <x:c r="H34" s="3"/>
    </x:row>
    <x:row r="35" ht="32" customHeight="1">
      <x:c r="A35" s="3"/>
      <x:c r="B35" s="3"/>
      <x:c r="C35" s="3"/>
      <x:c r="D35" s="3"/>
      <x:c r="E35" s="11"/>
      <x:c r="F35" s="11"/>
      <x:c r="G35" s="11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7" t="str">
        <x:v>연한 노랑은 입력, 청록은 계산입니다. 구성품 열 개까지, 파일마다 한 사양·한 통화·한 개정만 사용합니다. 검토 가능은 생산 허가가 아닙니다.</x:v>
      </x:c>
      <x:c r="B37" s="7"/>
      <x:c r="C37" s="7"/>
      <x:c r="D37" s="7"/>
      <x:c r="E37" s="7"/>
      <x:c r="F37" s="7"/>
      <x:c r="G37" s="7"/>
      <x:c r="H37" s="7"/>
    </x:row>
    <x:row r="38" ht="32" customHeight="1">
      <x:c r="A38" s="7"/>
      <x:c r="B38" s="7"/>
      <x:c r="C38" s="7"/>
      <x:c r="D38" s="7"/>
      <x:c r="E38" s="7"/>
      <x:c r="F38" s="7"/>
      <x:c r="G38" s="7"/>
      <x:c r="H38" s="7"/>
    </x:row>
    <x:row r="39" ht="32" customHeight="1">
      <x:c r="A39" s="7"/>
      <x:c r="B39" s="7"/>
      <x:c r="C39" s="7"/>
      <x:c r="D39" s="7"/>
      <x:c r="E39" s="7"/>
      <x:c r="F39" s="7"/>
      <x:c r="G39" s="7"/>
      <x:c r="H39" s="7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33:D33"/>
    <x:mergeCell ref="A34:D34"/>
    <x:mergeCell ref="A37:H3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기업 선물 구성 명세｜2027-v1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가상 사례｜확인일2026-10-28｜생산 승인 아님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4" customHeight="1">
      <x:c r="A4" s="3" t="str">
        <x:v>변경 기록에는 이전·신규 개정, 견본·권리·견적 증거, 브랜드 및 재무 승인 기록, 확인된 조달·가용 일수가 필요합니다. 수동 참조 기록이며 전자 서명이 아닙니다.</x:v>
      </x:c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품목 코드</x:v>
      </x:c>
      <x:c r="B6" s="9" t="str">
        <x:v>기준 개정</x:v>
      </x:c>
      <x:c r="C6" s="9" t="str">
        <x:v>제안 개정</x:v>
      </x:c>
      <x:c r="D6" s="9" t="str">
        <x:v>견본·권리·견적 증거</x:v>
      </x:c>
      <x:c r="E6" s="9" t="str">
        <x:v>브랜드·재무 승인 기록</x:v>
      </x:c>
      <x:c r="F6" s="9" t="str">
        <x:v>조달 일수</x:v>
      </x:c>
      <x:c r="G6" s="9" t="str">
        <x:v>가용 일수</x:v>
      </x:c>
      <x:c r="H6" s="9" t="str">
        <x:v>판정</x:v>
      </x:c>
    </x:row>
    <x:row r="7" ht="32" customHeight="1">
      <x:c r="A7" s="3" t="str">
        <x:f>IF('구성 명세'!A7="","",'구성 명세'!A7)</x:f>
        <x:v>BTL-01</x:v>
      </x:c>
      <x:c r="B7" s="7" t="str">
        <x:v>R0</x:v>
      </x:c>
      <x:c r="C7" s="7" t="str">
        <x:v>R1</x:v>
      </x:c>
      <x:c r="D7" s="7" t="str">
        <x:v>가상-1</x:v>
      </x:c>
      <x:c r="E7" s="7" t="str">
        <x:v>가상-01</x:v>
      </x:c>
      <x:c r="F7" s="7" t="n">
        <x:v>8</x:v>
      </x:c>
      <x:c r="G7" s="7" t="n">
        <x:v>10</x:v>
      </x:c>
      <x:c r="H7" s="3" t="str">
        <x:f>IF(A7="",IF(COUNTBLANK(B7:G7)=6,"","보류"),IF(AND('구성 명세'!H7="유효",'구성 명세'!H22="유효",COUNTBLANK(B7:E7)=0,C7='구성 명세'!$F$4,COUNT(F7:G7)=2,MIN(F7:G7)&gt;=0,F7&lt;=G7),"검토 가능","보류"))</x:f>
        <x:v>검토 가능</x:v>
      </x:c>
    </x:row>
    <x:row r="8" ht="32" customHeight="1">
      <x:c r="A8" s="3" t="str">
        <x:f>IF('구성 명세'!A8="","",'구성 명세'!A8)</x:f>
        <x:v>NTB-01</x:v>
      </x:c>
      <x:c r="B8" s="7" t="str">
        <x:v>R0</x:v>
      </x:c>
      <x:c r="C8" s="7" t="str">
        <x:v>R1</x:v>
      </x:c>
      <x:c r="D8" s="7" t="str">
        <x:v>가상-2</x:v>
      </x:c>
      <x:c r="E8" s="7" t="str">
        <x:v>가상-01</x:v>
      </x:c>
      <x:c r="F8" s="7" t="n">
        <x:v>8</x:v>
      </x:c>
      <x:c r="G8" s="7" t="n">
        <x:v>10</x:v>
      </x:c>
      <x:c r="H8" s="3" t="str">
        <x:f>IF(A8="",IF(COUNTBLANK(B8:G8)=6,"","보류"),IF(AND('구성 명세'!H8="유효",'구성 명세'!H23="유효",COUNTBLANK(B8:E8)=0,C8='구성 명세'!$F$4,COUNT(F8:G8)=2,MIN(F8:G8)&gt;=0,F8&lt;=G8),"검토 가능","보류"))</x:f>
        <x:v>검토 가능</x:v>
      </x:c>
    </x:row>
    <x:row r="9" ht="32" customHeight="1">
      <x:c r="A9" s="3" t="str">
        <x:f>IF('구성 명세'!A9="","",'구성 명세'!A9)</x:f>
        <x:v>BOX-01</x:v>
      </x:c>
      <x:c r="B9" s="7" t="str">
        <x:v>R0</x:v>
      </x:c>
      <x:c r="C9" s="7" t="str">
        <x:v>R1</x:v>
      </x:c>
      <x:c r="D9" s="7" t="str">
        <x:v>가상-3</x:v>
      </x:c>
      <x:c r="E9" s="7" t="str">
        <x:v>가상-01</x:v>
      </x:c>
      <x:c r="F9" s="7" t="n">
        <x:v>8</x:v>
      </x:c>
      <x:c r="G9" s="7" t="n">
        <x:v>10</x:v>
      </x:c>
      <x:c r="H9" s="3" t="str">
        <x:f>IF(A9="",IF(COUNTBLANK(B9:G9)=6,"","보류"),IF(AND('구성 명세'!H9="유효",'구성 명세'!H24="유효",COUNTBLANK(B9:E9)=0,C9='구성 명세'!$F$4,COUNT(F9:G9)=2,MIN(F9:G9)&gt;=0,F9&lt;=G9),"검토 가능","보류"))</x:f>
        <x:v>검토 가능</x:v>
      </x:c>
    </x:row>
    <x:row r="10" ht="32" customHeight="1">
      <x:c r="A10" s="3" t="str">
        <x:f>IF('구성 명세'!A10="","",'구성 명세'!A10)</x:f>
      </x:c>
      <x:c r="B10" s="7" t="str"/>
      <x:c r="C10" s="7" t="str"/>
      <x:c r="D10" s="7" t="str"/>
      <x:c r="E10" s="7" t="str"/>
      <x:c r="F10" s="7" t="str"/>
      <x:c r="G10" s="7" t="str"/>
      <x:c r="H10" s="3" t="str">
        <x:f>IF(A10="",IF(COUNTBLANK(B10:G10)=6,"","보류"),IF(AND('구성 명세'!H10="유효",'구성 명세'!H25="유효",COUNTBLANK(B10:E10)=0,C10='구성 명세'!$F$4,COUNT(F10:G10)=2,MIN(F10:G10)&gt;=0,F10&lt;=G10),"검토 가능","보류"))</x:f>
      </x:c>
    </x:row>
    <x:row r="11" ht="32" customHeight="1">
      <x:c r="A11" s="3" t="str">
        <x:f>IF('구성 명세'!A11="","",'구성 명세'!A11)</x:f>
      </x:c>
      <x:c r="B11" s="7" t="str"/>
      <x:c r="C11" s="7" t="str"/>
      <x:c r="D11" s="7" t="str"/>
      <x:c r="E11" s="7" t="str"/>
      <x:c r="F11" s="7" t="str"/>
      <x:c r="G11" s="7" t="str"/>
      <x:c r="H11" s="3" t="str">
        <x:f>IF(A11="",IF(COUNTBLANK(B11:G11)=6,"","보류"),IF(AND('구성 명세'!H11="유효",'구성 명세'!H26="유효",COUNTBLANK(B11:E11)=0,C11='구성 명세'!$F$4,COUNT(F11:G11)=2,MIN(F11:G11)&gt;=0,F11&lt;=G11),"검토 가능","보류"))</x:f>
      </x:c>
    </x:row>
    <x:row r="12" ht="32" customHeight="1">
      <x:c r="A12" s="3" t="str">
        <x:f>IF('구성 명세'!A12="","",'구성 명세'!A12)</x:f>
      </x:c>
      <x:c r="B12" s="7" t="str"/>
      <x:c r="C12" s="7" t="str"/>
      <x:c r="D12" s="7" t="str"/>
      <x:c r="E12" s="7" t="str"/>
      <x:c r="F12" s="7" t="str"/>
      <x:c r="G12" s="7" t="str"/>
      <x:c r="H12" s="3" t="str">
        <x:f>IF(A12="",IF(COUNTBLANK(B12:G12)=6,"","보류"),IF(AND('구성 명세'!H12="유효",'구성 명세'!H27="유효",COUNTBLANK(B12:E12)=0,C12='구성 명세'!$F$4,COUNT(F12:G12)=2,MIN(F12:G12)&gt;=0,F12&lt;=G12),"검토 가능","보류"))</x:f>
      </x:c>
    </x:row>
    <x:row r="13" ht="32" customHeight="1">
      <x:c r="A13" s="3" t="str">
        <x:f>IF('구성 명세'!A13="","",'구성 명세'!A13)</x:f>
      </x:c>
      <x:c r="B13" s="7" t="str"/>
      <x:c r="C13" s="7" t="str"/>
      <x:c r="D13" s="7" t="str"/>
      <x:c r="E13" s="7" t="str"/>
      <x:c r="F13" s="7" t="str"/>
      <x:c r="G13" s="7" t="str"/>
      <x:c r="H13" s="3" t="str">
        <x:f>IF(A13="",IF(COUNTBLANK(B13:G13)=6,"","보류"),IF(AND('구성 명세'!H13="유효",'구성 명세'!H28="유효",COUNTBLANK(B13:E13)=0,C13='구성 명세'!$F$4,COUNT(F13:G13)=2,MIN(F13:G13)&gt;=0,F13&lt;=G13),"검토 가능","보류"))</x:f>
      </x:c>
    </x:row>
    <x:row r="14" ht="32" customHeight="1">
      <x:c r="A14" s="3" t="str">
        <x:f>IF('구성 명세'!A14="","",'구성 명세'!A14)</x:f>
      </x:c>
      <x:c r="B14" s="7" t="str"/>
      <x:c r="C14" s="7" t="str"/>
      <x:c r="D14" s="7" t="str"/>
      <x:c r="E14" s="7" t="str"/>
      <x:c r="F14" s="7" t="str"/>
      <x:c r="G14" s="7" t="str"/>
      <x:c r="H14" s="3" t="str">
        <x:f>IF(A14="",IF(COUNTBLANK(B14:G14)=6,"","보류"),IF(AND('구성 명세'!H14="유효",'구성 명세'!H29="유효",COUNTBLANK(B14:E14)=0,C14='구성 명세'!$F$4,COUNT(F14:G14)=2,MIN(F14:G14)&gt;=0,F14&lt;=G14),"검토 가능","보류"))</x:f>
      </x:c>
    </x:row>
    <x:row r="15" ht="32" customHeight="1">
      <x:c r="A15" s="3" t="str">
        <x:f>IF('구성 명세'!A15="","",'구성 명세'!A15)</x:f>
      </x:c>
      <x:c r="B15" s="7" t="str"/>
      <x:c r="C15" s="7" t="str"/>
      <x:c r="D15" s="7" t="str"/>
      <x:c r="E15" s="7" t="str"/>
      <x:c r="F15" s="7" t="str"/>
      <x:c r="G15" s="7" t="str"/>
      <x:c r="H15" s="3" t="str">
        <x:f>IF(A15="",IF(COUNTBLANK(B15:G15)=6,"","보류"),IF(AND('구성 명세'!H15="유효",'구성 명세'!H30="유효",COUNTBLANK(B15:E15)=0,C15='구성 명세'!$F$4,COUNT(F15:G15)=2,MIN(F15:G15)&gt;=0,F15&lt;=G15),"검토 가능","보류"))</x:f>
      </x:c>
    </x:row>
    <x:row r="16" ht="32" customHeight="1">
      <x:c r="A16" s="3" t="str">
        <x:f>IF('구성 명세'!A16="","",'구성 명세'!A16)</x:f>
      </x:c>
      <x:c r="B16" s="7" t="str"/>
      <x:c r="C16" s="7" t="str"/>
      <x:c r="D16" s="7" t="str"/>
      <x:c r="E16" s="7" t="str"/>
      <x:c r="F16" s="7" t="str"/>
      <x:c r="G16" s="7" t="str"/>
      <x:c r="H16" s="3" t="str">
        <x:f>IF(A16="",IF(COUNTBLANK(B16:G16)=6,"","보류"),IF(AND('구성 명세'!H16="유효",'구성 명세'!H31="유효",COUNTBLANK(B16:E16)=0,C16='구성 명세'!$F$4,COUNT(F16:G16)=2,MIN(F16:G16)&gt;=0,F16&lt;=G16),"검토 가능","보류"))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연한 노랑은 입력, 청록은 계산입니다. 구성품 열 개까지, 파일마다 한 사양·한 통화·한 개정만 사용합니다. 검토 가능은 생산 허가가 아닙니다.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기업 선물 구성 명세｜2027-v1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가상 사례｜확인일2026-10-28｜생산 승인 아님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/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시험</x:v>
      </x:c>
      <x:c r="B6" s="9" t="str">
        <x:v>예상 결과</x:v>
      </x:c>
      <x:c r="C6" s="9" t="str">
        <x:v>계산 결과</x:v>
      </x:c>
      <x:c r="D6" s="9" t="str">
        <x:v>일치</x:v>
      </x:c>
      <x:c r="E6" s="3"/>
      <x:c r="F6" s="3" t="str">
        <x:v>중복 코드</x:v>
      </x:c>
      <x:c r="G6" s="3"/>
      <x:c r="H6" s="3"/>
    </x:row>
    <x:row r="7" ht="42" customHeight="1">
      <x:c r="A7" s="3" t="str">
        <x:v>기준 사례</x:v>
      </x:c>
      <x:c r="B7" s="3" t="n">
        <x:v>511</x:v>
      </x:c>
      <x:c r="C7" s="3" t="n">
        <x:f>ROUNDUP(500/0.98,0)</x:f>
        <x:v>511</x:v>
      </x:c>
      <x:c r="D7" s="3" t="str">
        <x:f>IF(B7=C7,"통과","실패")</x:f>
        <x:v>통과</x:v>
      </x:c>
      <x:c r="E7" s="3"/>
      <x:c r="F7" s="3" t="str">
        <x:v>TEST-01</x:v>
      </x:c>
      <x:c r="G7" s="3"/>
      <x:c r="H7" s="3"/>
    </x:row>
    <x:row r="8" ht="42" customHeight="1">
      <x:c r="A8" s="3" t="str">
        <x:v>세트 영 개</x:v>
      </x:c>
      <x:c r="B8" s="3" t="n">
        <x:v>0</x:v>
      </x:c>
      <x:c r="C8" s="3" t="n">
        <x:f>ROUNDUP(0/0.98,0)</x:f>
        <x:v>0</x:v>
      </x:c>
      <x:c r="D8" s="3" t="str">
        <x:f>IF(B8=C8,"통과","실패")</x:f>
        <x:v>통과</x:v>
      </x:c>
      <x:c r="E8" s="3"/>
      <x:c r="F8" s="3" t="str">
        <x:v>TEST-01</x:v>
      </x:c>
      <x:c r="G8" s="3"/>
      <x:c r="H8" s="3"/>
    </x:row>
    <x:row r="9" ht="42" customHeight="1">
      <x:c r="A9" s="3" t="str">
        <x:v>음수 비용</x:v>
      </x:c>
      <x:c r="B9" s="3" t="str">
        <x:v>보류</x:v>
      </x:c>
      <x:c r="C9" s="3" t="str">
        <x:f>IF(-1&lt;0,"보류","유효")</x:f>
        <x:v>보류</x:v>
      </x:c>
      <x:c r="D9" s="3" t="str">
        <x:f>IF(B9=C9,"통과","실패")</x:f>
        <x:v>통과</x:v>
      </x:c>
      <x:c r="E9" s="3"/>
      <x:c r="F9" s="3"/>
      <x:c r="G9" s="3"/>
      <x:c r="H9" s="3"/>
    </x:row>
    <x:row r="10" ht="42" customHeight="1">
      <x:c r="A10" s="3" t="str">
        <x:v>승인 누락</x:v>
      </x:c>
      <x:c r="B10" s="3" t="str">
        <x:v>보류</x:v>
      </x:c>
      <x:c r="C10" s="3" t="str">
        <x:f>IF(""="","보류","검토 가능")</x:f>
        <x:v>보류</x:v>
      </x:c>
      <x:c r="D10" s="3" t="str">
        <x:f>IF(B10=C10,"통과","실패")</x:f>
        <x:v>통과</x:v>
      </x:c>
      <x:c r="E10" s="3"/>
      <x:c r="F10" s="3"/>
      <x:c r="G10" s="3"/>
      <x:c r="H10" s="3"/>
    </x:row>
    <x:row r="11" ht="42" customHeight="1">
      <x:c r="A11" s="3" t="str">
        <x:v>중복 코드</x:v>
      </x:c>
      <x:c r="B11" s="3" t="str">
        <x:v>보류</x:v>
      </x:c>
      <x:c r="C11" s="3" t="str">
        <x:f>IF(COUNTIF(F7:F8,F7)&gt;1,"보류","유효")</x:f>
        <x:v>보류</x:v>
      </x:c>
      <x:c r="D11" s="3" t="str">
        <x:f>IF(B11=C11,"통과","실패")</x:f>
        <x:v>통과</x:v>
      </x:c>
      <x:c r="E11" s="3"/>
      <x:c r="F11" s="3"/>
      <x:c r="G11" s="3"/>
      <x:c r="H11" s="3"/>
    </x:row>
    <x:row r="12" ht="42" customHeight="1">
      <x:c r="A12" s="3" t="str">
        <x:v>납기 초과</x:v>
      </x:c>
      <x:c r="B12" s="3" t="str">
        <x:v>보류</x:v>
      </x:c>
      <x:c r="C12" s="3" t="str">
        <x:f>IF(12&gt;10,"보류","검토 가능")</x:f>
        <x:v>보류</x:v>
      </x:c>
      <x:c r="D12" s="3" t="str">
        <x:f>IF(B12=C12,"통과","실패")</x:f>
        <x:v>통과</x:v>
      </x:c>
      <x:c r="E12" s="3"/>
      <x:c r="F12" s="3"/>
      <x:c r="G12" s="3"/>
      <x:c r="H12" s="3"/>
    </x:row>
    <x:row r="13" ht="42" customHeight="1">
      <x:c r="A13" s="3" t="str">
        <x:v>수율 빈칸</x:v>
      </x:c>
      <x:c r="B13" s="3" t="str">
        <x:v>보류</x:v>
      </x:c>
      <x:c r="C13" s="3" t="str">
        <x:f>IF(""="","보류","유효")</x:f>
        <x:v>보류</x:v>
      </x:c>
      <x:c r="D13" s="3" t="str">
        <x:f>IF(B13=C13,"통과","실패")</x:f>
        <x:v>통과</x:v>
      </x:c>
      <x:c r="E13" s="3"/>
      <x:c r="F13" s="3"/>
      <x:c r="G13" s="3"/>
      <x:c r="H13" s="3"/>
    </x:row>
    <x:row r="14" ht="42" customHeight="1">
      <x:c r="A14" s="3" t="str">
        <x:v>수율 영</x:v>
      </x:c>
      <x:c r="B14" s="3" t="str">
        <x:v>보류</x:v>
      </x:c>
      <x:c r="C14" s="3" t="str">
        <x:f>IF(0&lt;=0,"보류","유효")</x:f>
        <x:v>보류</x:v>
      </x:c>
      <x:c r="D14" s="3" t="str">
        <x:f>IF(B14=C14,"통과","실패")</x:f>
        <x:v>통과</x:v>
      </x:c>
      <x:c r="E14" s="3"/>
      <x:c r="F14" s="3"/>
      <x:c r="G14" s="3"/>
      <x:c r="H14" s="3"/>
    </x:row>
    <x:row r="15" ht="42" customHeight="1">
      <x:c r="A15" s="3" t="str">
        <x:v>음수 재고</x:v>
      </x:c>
      <x:c r="B15" s="3" t="str">
        <x:v>보류</x:v>
      </x:c>
      <x:c r="C15" s="3" t="str">
        <x:f>IF(-1&lt;0,"보류","유효")</x:f>
        <x:v>보류</x:v>
      </x:c>
      <x:c r="D15" s="3" t="str">
        <x:f>IF(B15=C15,"통과","실패")</x:f>
        <x:v>통과</x:v>
      </x:c>
      <x:c r="E15" s="3"/>
      <x:c r="F15" s="3"/>
      <x:c r="G15" s="3"/>
      <x:c r="H15" s="3"/>
    </x:row>
    <x:row r="16" ht="42" customHeight="1">
      <x:c r="A16" s="3" t="str">
        <x:v>수량 변경</x:v>
      </x:c>
      <x:c r="B16" s="3" t="n">
        <x:v>602</x:v>
      </x:c>
      <x:c r="C16" s="3" t="n">
        <x:f>MAX(0,ROUNDUP(600/0.98,0)-11)</x:f>
        <x:v>602</x:v>
      </x:c>
      <x:c r="D16" s="3" t="str">
        <x:f>IF(B16=C16,"통과","실패")</x:f>
        <x:v>통과</x:v>
      </x:c>
      <x:c r="E16" s="3"/>
      <x:c r="F16" s="3"/>
      <x:c r="G16" s="3"/>
      <x:c r="H16" s="3"/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연한 노랑은 입력, 청록은 계산입니다. 구성품 열 개까지, 파일마다 한 사양·한 통화·한 개정만 사용합니다. 검토 가능은 생산 허가가 아닙니다.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F6:H6"/>
  </x:mergeCells>
  <x:pageMargins left="0.7" right="0.7" top="0.75" bottom="0.75" header="0.3" footer="0.3"/>
</x:worksheet>
</file>