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83a339299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cdec407ae3cc40fe"/>
    <x:sheet xmlns:r="http://schemas.openxmlformats.org/officeDocument/2006/relationships" name="構成部品表" sheetId="2" r:id="Rdb8628c2b3c14efa"/>
    <x:sheet xmlns:r="http://schemas.openxmlformats.org/officeDocument/2006/relationships" name="変更記録" sheetId="3" r:id="Rd4f663a66dd64418"/>
    <x:sheet xmlns:r="http://schemas.openxmlformats.org/officeDocument/2006/relationships" name="条件試験" sheetId="4" r:id="R532aaeae6d6544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;[Red](#,##0.00);0.00"/>
  </x:numFmts>
  <x:fonts count="4">
    <x:font>
      <x:sz val="11"/>
      <x:name val="Carlito"/>
    </x:font>
    <x:font>
      <x:sz val="11"/>
      <x:color rgb="FF173E45"/>
      <x:name val="Noto Sans CJK KR"/>
    </x:font>
    <x:font>
      <x:b/>
      <x:sz val="18"/>
      <x:color rgb="FF173E45"/>
      <x:name val="Noto Sans CJK KR"/>
    </x:font>
    <x:font>
      <x:b/>
      <x:sz val="11"/>
      <x:color rgb="FFFFFFFF"/>
      <x:name val="Noto Sans CJK KR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2F6F4"/>
      </x:patternFill>
    </x:fill>
    <x:fill>
      <x:patternFill patternType="solid">
        <x:fgColor rgb="FFFFF0CE"/>
      </x:patternFill>
    </x:fill>
    <x:fill>
      <x:patternFill patternType="solid">
        <x:fgColor rgb="FF174B55"/>
      </x:patternFill>
    </x:fill>
    <x:fill>
      <x:patternFill patternType="solid">
        <x:fgColor rgb="FFE9F4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0270036d2479d" /><Relationship Type="http://schemas.openxmlformats.org/officeDocument/2006/relationships/theme" Target="/xl/theme/theme1.xml" Id="Rf82d1caf744b401a" /><Relationship Type="http://schemas.openxmlformats.org/officeDocument/2006/relationships/sharedStrings" Target="/xl/sharedStrings.xml" Id="Rc9324973e2254b07" /><Relationship Type="http://schemas.openxmlformats.org/officeDocument/2006/relationships/worksheet" Target="/xl/worksheets/sheet1.xml" Id="Rcdec407ae3cc40fe" /><Relationship Type="http://schemas.openxmlformats.org/officeDocument/2006/relationships/worksheet" Target="/xl/worksheets/sheet2.xml" Id="Rdb8628c2b3c14efa" /><Relationship Type="http://schemas.openxmlformats.org/officeDocument/2006/relationships/worksheet" Target="/xl/worksheets/sheet3.xml" Id="Rd4f663a66dd64418" /><Relationship Type="http://schemas.openxmlformats.org/officeDocument/2006/relationships/worksheet" Target="/xl/worksheets/sheet4.xml" Id="R532aaeae6d6544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ギフトセット構成部品表｜2027-v1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架空例｜確認日2026-10-28｜生産承認ではありません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66" customHeight="1">
      <x:c r="A4" s="5" t="str">
        <x:v>目的</x:v>
      </x:c>
      <x:c r="B4" s="5" t="str">
        <x:v>生産前の構成品必要数と基準・提案単価を比較します。改訂前に日付入り承認済みファイルを保存します。</x:v>
      </x:c>
      <x:c r="C4" s="5"/>
      <x:c r="D4" s="5"/>
      <x:c r="E4" s="5"/>
      <x:c r="F4" s="5"/>
      <x:c r="G4" s="5"/>
      <x:c r="H4" s="5"/>
    </x:row>
    <x:row r="5" ht="66" customHeight="1">
      <x:c r="A5" s="6" t="str">
        <x:v>開始</x:v>
      </x:c>
      <x:c r="B5" s="6" t="str">
        <x:v>三行の架空例を置き換え、未使用行は全入力を消します。品目コードは重複させません。セット数は完成品の組数です。</x:v>
      </x:c>
      <x:c r="C5" s="6"/>
      <x:c r="D5" s="6"/>
      <x:c r="E5" s="6"/>
      <x:c r="F5" s="6"/>
      <x:c r="G5" s="6"/>
      <x:c r="H5" s="6"/>
    </x:row>
    <x:row r="6" ht="66" customHeight="1">
      <x:c r="A6" s="5" t="str">
        <x:v>数量</x:v>
      </x:c>
      <x:c r="B6" s="5" t="str">
        <x:v>必要数＝セット数×一組の使用数÷使用可能歩留まりを整数へ切上げ。購入数＝必要数－確認済み使用可能在庫、下限ゼロ。歩留まりは責任者の仮定で業界基準ではありません。</x:v>
      </x:c>
      <x:c r="C6" s="5"/>
      <x:c r="D6" s="5"/>
      <x:c r="E6" s="5"/>
      <x:c r="F6" s="5"/>
      <x:c r="G6" s="5"/>
      <x:c r="H6" s="5"/>
    </x:row>
    <x:row r="7" ht="66" customHeight="1">
      <x:c r="A7" s="6" t="str">
        <x:v>単位</x:v>
      </x:c>
      <x:c r="B7" s="6" t="str">
        <x:v>個数で管理する品物用です。箱単位の見積は個単位へ換算します。連続材料や多階層構成は別の適切なモデルを使い、共通在庫は外部で配分します。</x:v>
      </x:c>
      <x:c r="C7" s="6"/>
      <x:c r="D7" s="6"/>
      <x:c r="E7" s="6"/>
      <x:c r="F7" s="6"/>
      <x:c r="G7" s="6"/>
      <x:c r="H7" s="6"/>
    </x:row>
    <x:row r="8" ht="66" customHeight="1">
      <x:c r="A8" s="5" t="str">
        <x:v>費用</x:v>
      </x:c>
      <x:c r="B8" s="5" t="str">
        <x:v>双方の単価に現在の購入数を掛けます。価格差を分離する計算で、過去の数量変更全体ではありません。数量や歩留まりを改訂する場合は旧承認ファイルと比較します。</x:v>
      </x:c>
      <x:c r="C8" s="5"/>
      <x:c r="D8" s="5"/>
      <x:c r="E8" s="5"/>
      <x:c r="F8" s="5"/>
      <x:c r="G8" s="5"/>
      <x:c r="H8" s="5"/>
    </x:row>
    <x:row r="9" ht="66" customHeight="1">
      <x:c r="A9" s="6" t="str">
        <x:v>対象外</x:v>
      </x:c>
      <x:c r="B9" s="6" t="str">
        <x:v>組立工賃、版代、運賃、税、関税は含みません。承認済み予算で別計上し、本表合計を着荷原価と呼ばないでください。</x:v>
      </x:c>
      <x:c r="C9" s="6"/>
      <x:c r="D9" s="6"/>
      <x:c r="E9" s="6"/>
      <x:c r="F9" s="6"/>
      <x:c r="G9" s="6"/>
      <x:c r="H9" s="6"/>
    </x:row>
    <x:row r="10" ht="66" customHeight="1">
      <x:c r="A10" s="5" t="str">
        <x:v>空欄とゼロ</x:v>
      </x:c>
      <x:c r="B10" s="5" t="str">
        <x:v>セット数ゼロなら必要数と購入数もゼロ。必須数値の空欄や負数は保留。単価ゼロは証拠がある場合のみ認め、見積未入手の代用にしません。</x:v>
      </x:c>
      <x:c r="C10" s="5"/>
      <x:c r="D10" s="5"/>
      <x:c r="E10" s="5"/>
      <x:c r="F10" s="5"/>
      <x:c r="G10" s="5"/>
      <x:c r="H10" s="5"/>
    </x:row>
    <x:row r="11" ht="66" customHeight="1">
      <x:c r="A11" s="6" t="str">
        <x:v>承認</x:v>
      </x:c>
      <x:c r="B11" s="6" t="str">
        <x:v>変更記録には新旧改訂、見本・権利・見積の証拠、ブランド担当と経理の承認記録、調達日数と利用可能日数が必要です。手動記録であり電子署名ではありません。</x:v>
      </x:c>
      <x:c r="C11" s="6"/>
      <x:c r="D11" s="6"/>
      <x:c r="E11" s="6"/>
      <x:c r="F11" s="6"/>
      <x:c r="G11" s="6"/>
      <x:c r="H11" s="6"/>
    </x:row>
    <x:row r="12" ht="66" customHeight="1">
      <x:c r="A12" s="5" t="str">
        <x:v>実行</x:v>
      </x:c>
      <x:c r="B12" s="5" t="str">
        <x:v>保留を全て解消してから審査します。現物見本、包装との適合、納入先の義務は別途確認し、計算結果で生産を許可しません。</x:v>
      </x:c>
      <x:c r="C12" s="5"/>
      <x:c r="D12" s="5"/>
      <x:c r="E12" s="5"/>
      <x:c r="F12" s="5"/>
      <x:c r="G12" s="5"/>
      <x:c r="H12" s="5"/>
    </x:row>
    <x:row r="13" ht="66" customHeight="1">
      <x:c r="A13" s="6" t="str">
        <x:v>容量</x:v>
      </x:c>
      <x:c r="B13" s="6" t="str">
        <x:v>十行限定です。拡張時は参照範囲も変更して試験します。仕様別ファイルと共通配分台帳で在庫の二重使用を防ぎます。</x:v>
      </x:c>
      <x:c r="C13" s="6"/>
      <x:c r="D13" s="6"/>
      <x:c r="E13" s="6"/>
      <x:c r="F13" s="6"/>
      <x:c r="G13" s="6"/>
      <x:c r="H13" s="6"/>
    </x:row>
    <x:row r="14" ht="66" customHeight="1">
      <x:c r="A14" s="5" t="str">
        <x:v>版</x:v>
      </x:c>
      <x:c r="B14" s="5" t="str">
        <x:v>2027-v1は計画版名です。方法・出典確認日は2026-10-28。価格、数量、改訂、承認は架空例です。</x:v>
      </x:c>
      <x:c r="C14" s="5"/>
      <x:c r="D14" s="5"/>
      <x:c r="E14" s="5"/>
      <x:c r="F14" s="5"/>
      <x:c r="G14" s="5"/>
      <x:c r="H14" s="5"/>
    </x:row>
    <x:row r="15" ht="66" customHeight="1">
      <x:c r="A15" s="6" t="str">
        <x:v>出典</x:v>
      </x:c>
      <x:c r="B15" s="6" t="str">
        <x:v>Microsoft Learnの部品表とフォーミュラ：https://learn.microsoft.com/ja-jp/dynamics365/supply-chain/production-control/bill-of-material-bom 。定義のみ参照し、システム連携はありません。</x:v>
      </x:c>
      <x:c r="C15" s="6"/>
      <x:c r="D15" s="6"/>
      <x:c r="E15" s="6"/>
      <x:c r="F15" s="6"/>
      <x:c r="G15" s="6"/>
      <x:c r="H15" s="6"/>
    </x:row>
    <x:row r="16" ht="66" customHeight="1">
      <x:c r="A16" s="5" t="str">
        <x:v>方法</x:v>
      </x:c>
      <x:c r="B16" s="5" t="str">
        <x:v>独自の運用計算モデルです。Giftpack企業向け説明：https://giftpack.ai/enterprise/ 。自動取込、在庫予約、自動承認を保証しません。</x:v>
      </x:c>
      <x:c r="C16" s="5"/>
      <x:c r="D16" s="5"/>
      <x:c r="E16" s="5"/>
      <x:c r="F16" s="5"/>
      <x:c r="G16" s="5"/>
      <x:c r="H16" s="5"/>
    </x:row>
    <x:row r="17" ht="66" customHeight="1">
      <x:c r="A17" s="6" t="str">
        <x:v>試験</x:v>
      </x:c>
      <x:c r="B17" s="6" t="str">
        <x:v>条件試験には再計算可能な境界例があります。制作時は実際の入力も変更し、再計算と比較後に復元しました。利用する表計算環境で改めて確認してください。</x:v>
      </x:c>
      <x:c r="C17" s="6"/>
      <x:c r="D17" s="6"/>
      <x:c r="E17" s="6"/>
      <x:c r="F17" s="6"/>
      <x:c r="G17" s="6"/>
      <x:c r="H17" s="6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3"/>
      <x:c r="B20" s="3"/>
      <x:c r="C20" s="3"/>
      <x:c r="D20" s="3"/>
      <x:c r="E20" s="3"/>
      <x:c r="F20" s="3"/>
      <x:c r="G20" s="3"/>
      <x:c r="H20" s="3"/>
    </x:row>
    <x:row r="21" ht="32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/>
      <x:c r="B22" s="3"/>
      <x:c r="C22" s="3"/>
      <x:c r="D22" s="3"/>
      <x:c r="E22" s="3"/>
      <x:c r="F22" s="3"/>
      <x:c r="G22" s="3"/>
      <x:c r="H22" s="3"/>
    </x:row>
    <x:row r="23" ht="32" customHeight="1">
      <x:c r="A23" s="3"/>
      <x:c r="B23" s="3"/>
      <x:c r="C23" s="3"/>
      <x:c r="D23" s="3"/>
      <x:c r="E23" s="3"/>
      <x:c r="F23" s="3"/>
      <x:c r="G23" s="3"/>
      <x:c r="H23" s="3"/>
    </x:row>
    <x:row r="24" ht="32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/>
      <x:c r="B29" s="3"/>
      <x:c r="C29" s="3"/>
      <x:c r="D29" s="3"/>
      <x:c r="E29" s="3"/>
      <x:c r="F29" s="3"/>
      <x:c r="G29" s="3"/>
      <x:c r="H29" s="3"/>
    </x:row>
    <x:row r="30" ht="32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/>
      <x:c r="B31" s="3"/>
      <x:c r="C31" s="3"/>
      <x:c r="D31" s="3"/>
      <x:c r="E31" s="3"/>
      <x:c r="F31" s="3"/>
      <x:c r="G31" s="3"/>
      <x:c r="H31" s="3"/>
    </x:row>
    <x:row r="32" ht="32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3"/>
      <x:c r="B33" s="3"/>
      <x:c r="C33" s="3"/>
      <x:c r="D33" s="3"/>
      <x:c r="E33" s="3"/>
      <x:c r="F33" s="3"/>
      <x:c r="G33" s="3"/>
      <x:c r="H33" s="3"/>
    </x:row>
    <x:row r="34" ht="32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3"/>
      <x:c r="B37" s="3"/>
      <x:c r="C37" s="3"/>
      <x:c r="D37" s="3"/>
      <x:c r="E37" s="3"/>
      <x:c r="F37" s="3"/>
      <x:c r="G37" s="3"/>
      <x:c r="H37" s="3"/>
    </x:row>
    <x:row r="38" ht="32" customHeight="1">
      <x:c r="A38" s="3"/>
      <x:c r="B38" s="3"/>
      <x:c r="C38" s="3"/>
      <x:c r="D38" s="3"/>
      <x:c r="E38" s="3"/>
      <x:c r="F38" s="3"/>
      <x:c r="G38" s="3"/>
      <x:c r="H38" s="3"/>
    </x:row>
    <x:row r="39" ht="32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B4:H4"/>
    <x:mergeCell ref="B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B14:H14"/>
    <x:mergeCell ref="B15:H15"/>
    <x:mergeCell ref="B16:H16"/>
    <x:mergeCell ref="B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ギフトセット構成部品表｜2027-v1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架空例｜確認日2026-10-28｜生産承認ではありません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32" customHeight="1">
      <x:c r="A4" s="3" t="str">
        <x:v>セット数</x:v>
      </x:c>
      <x:c r="B4" s="7" t="n">
        <x:v>500</x:v>
      </x:c>
      <x:c r="C4" s="3" t="str">
        <x:v>通貨</x:v>
      </x:c>
      <x:c r="D4" s="7" t="str">
        <x:v>JPY</x:v>
      </x:c>
      <x:c r="E4" s="3" t="str">
        <x:v>改訂番号</x:v>
      </x:c>
      <x:c r="F4" s="7" t="str">
        <x:v>R1</x:v>
      </x:c>
      <x:c r="G4" s="3" t="str"/>
      <x:c r="H4" s="3" t="str"/>
    </x:row>
    <x:row r="5" ht="32" customHeight="1">
      <x:c r="A5" s="3"/>
      <x:c r="B5" s="3"/>
      <x:c r="C5" s="3"/>
      <x:c r="D5" s="3"/>
      <x:c r="E5" s="3"/>
      <x:c r="F5" s="3"/>
      <x:c r="G5" s="3"/>
      <x:c r="H5" s="3"/>
    </x:row>
    <x:row r="6" ht="58" customHeight="1">
      <x:c r="A6" s="9" t="str">
        <x:v>品目コード</x:v>
      </x:c>
      <x:c r="B6" s="9" t="str">
        <x:v>構成品</x:v>
      </x:c>
      <x:c r="C6" s="9" t="str">
        <x:v>一組の使用数</x:v>
      </x:c>
      <x:c r="D6" s="9" t="str">
        <x:v>使用可能歩留まり</x:v>
      </x:c>
      <x:c r="E6" s="9" t="str">
        <x:v>使用可能在庫</x:v>
      </x:c>
      <x:c r="F6" s="9" t="str">
        <x:v>必要数</x:v>
      </x:c>
      <x:c r="G6" s="9" t="str">
        <x:v>購入数</x:v>
      </x:c>
      <x:c r="H6" s="9" t="str">
        <x:v>入力確認</x:v>
      </x:c>
    </x:row>
    <x:row r="7" ht="32" customHeight="1">
      <x:c r="A7" s="7" t="str">
        <x:v>BTL-01</x:v>
      </x:c>
      <x:c r="B7" s="7" t="str">
        <x:v>ボトル</x:v>
      </x:c>
      <x:c r="C7" s="7" t="n">
        <x:v>1</x:v>
      </x:c>
      <x:c r="D7" s="10" t="n">
        <x:v>0.98</x:v>
      </x:c>
      <x:c r="E7" s="7" t="n">
        <x:v>11</x:v>
      </x:c>
      <x:c r="F7" s="12" t="n">
        <x:f>IF(H7="有効",ROUNDUP($B$4*C7/D7,0),"")</x:f>
        <x:v>511</x:v>
      </x:c>
      <x:c r="G7" s="12" t="n">
        <x:f>IF(H7="有効",MAX(0,F7-E7),"")</x:f>
        <x:v>500</x:v>
      </x:c>
      <x:c r="H7" s="12" t="str">
        <x:f>IF(A7="",IF(COUNTBLANK(B7:E7)=4,"","保留"),IF(IFERROR(AND(COUNT($B$4,C7:E7)=4,$B$4&gt;=0,MOD($B$4,1)=0,C7&gt;0,MOD(C7,1)=0,D7&gt;0,D7&lt;=1,E7&gt;=0,MOD(E7,1)=0,B7&lt;&gt;"",$D$4&lt;&gt;"",$F$4&lt;&gt;"",COUNTIF($A$7:$A$16,A7)=1),FALSE),"有効","保留"))</x:f>
        <x:v>有効</x:v>
      </x:c>
    </x:row>
    <x:row r="8" ht="32" customHeight="1">
      <x:c r="A8" s="7" t="str">
        <x:v>NTB-01</x:v>
      </x:c>
      <x:c r="B8" s="7" t="str">
        <x:v>ノート</x:v>
      </x:c>
      <x:c r="C8" s="7" t="n">
        <x:v>1</x:v>
      </x:c>
      <x:c r="D8" s="10" t="n">
        <x:v>1</x:v>
      </x:c>
      <x:c r="E8" s="7" t="n">
        <x:v>0</x:v>
      </x:c>
      <x:c r="F8" s="12" t="n">
        <x:f>IF(H8="有効",ROUNDUP($B$4*C8/D8,0),"")</x:f>
        <x:v>500</x:v>
      </x:c>
      <x:c r="G8" s="12" t="n">
        <x:f>IF(H8="有効",MAX(0,F8-E8),"")</x:f>
        <x:v>500</x:v>
      </x:c>
      <x:c r="H8" s="12" t="str">
        <x:f>IF(A8="",IF(COUNTBLANK(B8:E8)=4,"","保留"),IF(IFERROR(AND(COUNT($B$4,C8:E8)=4,$B$4&gt;=0,MOD($B$4,1)=0,C8&gt;0,MOD(C8,1)=0,D8&gt;0,D8&lt;=1,E8&gt;=0,MOD(E8,1)=0,B8&lt;&gt;"",$D$4&lt;&gt;"",$F$4&lt;&gt;"",COUNTIF($A$7:$A$16,A8)=1),FALSE),"有効","保留"))</x:f>
        <x:v>有効</x:v>
      </x:c>
    </x:row>
    <x:row r="9" ht="32" customHeight="1">
      <x:c r="A9" s="7" t="str">
        <x:v>BOX-01</x:v>
      </x:c>
      <x:c r="B9" s="7" t="str">
        <x:v>外箱</x:v>
      </x:c>
      <x:c r="C9" s="7" t="n">
        <x:v>1</x:v>
      </x:c>
      <x:c r="D9" s="10" t="n">
        <x:v>1</x:v>
      </x:c>
      <x:c r="E9" s="7" t="n">
        <x:v>0</x:v>
      </x:c>
      <x:c r="F9" s="12" t="n">
        <x:f>IF(H9="有効",ROUNDUP($B$4*C9/D9,0),"")</x:f>
        <x:v>500</x:v>
      </x:c>
      <x:c r="G9" s="12" t="n">
        <x:f>IF(H9="有効",MAX(0,F9-E9),"")</x:f>
        <x:v>500</x:v>
      </x:c>
      <x:c r="H9" s="12" t="str">
        <x:f>IF(A9="",IF(COUNTBLANK(B9:E9)=4,"","保留"),IF(IFERROR(AND(COUNT($B$4,C9:E9)=4,$B$4&gt;=0,MOD($B$4,1)=0,C9&gt;0,MOD(C9,1)=0,D9&gt;0,D9&lt;=1,E9&gt;=0,MOD(E9,1)=0,B9&lt;&gt;"",$D$4&lt;&gt;"",$F$4&lt;&gt;"",COUNTIF($A$7:$A$16,A9)=1),FALSE),"有効","保留"))</x:f>
        <x:v>有効</x:v>
      </x:c>
    </x:row>
    <x:row r="10" ht="32" customHeight="1">
      <x:c r="A10" s="7" t="str"/>
      <x:c r="B10" s="7" t="str"/>
      <x:c r="C10" s="7" t="str"/>
      <x:c r="D10" s="10" t="str"/>
      <x:c r="E10" s="7" t="str"/>
      <x:c r="F10" s="12" t="str">
        <x:f>IF(H10="有効",ROUNDUP($B$4*C10/D10,0),"")</x:f>
      </x:c>
      <x:c r="G10" s="12" t="str">
        <x:f>IF(H10="有効",MAX(0,F10-E10),"")</x:f>
      </x:c>
      <x:c r="H10" s="12" t="str">
        <x:f>IF(A10="",IF(COUNTBLANK(B10:E10)=4,"","保留"),IF(IFERROR(AND(COUNT($B$4,C10:E10)=4,$B$4&gt;=0,MOD($B$4,1)=0,C10&gt;0,MOD(C10,1)=0,D10&gt;0,D10&lt;=1,E10&gt;=0,MOD(E10,1)=0,B10&lt;&gt;"",$D$4&lt;&gt;"",$F$4&lt;&gt;"",COUNTIF($A$7:$A$16,A10)=1),FALSE),"有効","保留"))</x:f>
      </x:c>
    </x:row>
    <x:row r="11" ht="32" customHeight="1">
      <x:c r="A11" s="7" t="str"/>
      <x:c r="B11" s="7" t="str"/>
      <x:c r="C11" s="7" t="str"/>
      <x:c r="D11" s="10" t="str"/>
      <x:c r="E11" s="7" t="str"/>
      <x:c r="F11" s="12" t="str">
        <x:f>IF(H11="有効",ROUNDUP($B$4*C11/D11,0),"")</x:f>
      </x:c>
      <x:c r="G11" s="12" t="str">
        <x:f>IF(H11="有効",MAX(0,F11-E11),"")</x:f>
      </x:c>
      <x:c r="H11" s="12" t="str">
        <x:f>IF(A11="",IF(COUNTBLANK(B11:E11)=4,"","保留"),IF(IFERROR(AND(COUNT($B$4,C11:E11)=4,$B$4&gt;=0,MOD($B$4,1)=0,C11&gt;0,MOD(C11,1)=0,D11&gt;0,D11&lt;=1,E11&gt;=0,MOD(E11,1)=0,B11&lt;&gt;"",$D$4&lt;&gt;"",$F$4&lt;&gt;"",COUNTIF($A$7:$A$16,A11)=1),FALSE),"有効","保留"))</x:f>
      </x:c>
    </x:row>
    <x:row r="12" ht="32" customHeight="1">
      <x:c r="A12" s="7" t="str"/>
      <x:c r="B12" s="7" t="str"/>
      <x:c r="C12" s="7" t="str"/>
      <x:c r="D12" s="10" t="str"/>
      <x:c r="E12" s="7" t="str"/>
      <x:c r="F12" s="12" t="str">
        <x:f>IF(H12="有効",ROUNDUP($B$4*C12/D12,0),"")</x:f>
      </x:c>
      <x:c r="G12" s="12" t="str">
        <x:f>IF(H12="有効",MAX(0,F12-E12),"")</x:f>
      </x:c>
      <x:c r="H12" s="12" t="str">
        <x:f>IF(A12="",IF(COUNTBLANK(B12:E12)=4,"","保留"),IF(IFERROR(AND(COUNT($B$4,C12:E12)=4,$B$4&gt;=0,MOD($B$4,1)=0,C12&gt;0,MOD(C12,1)=0,D12&gt;0,D12&lt;=1,E12&gt;=0,MOD(E12,1)=0,B12&lt;&gt;"",$D$4&lt;&gt;"",$F$4&lt;&gt;"",COUNTIF($A$7:$A$16,A12)=1),FALSE),"有効","保留"))</x:f>
      </x:c>
    </x:row>
    <x:row r="13" ht="32" customHeight="1">
      <x:c r="A13" s="7" t="str"/>
      <x:c r="B13" s="7" t="str"/>
      <x:c r="C13" s="7" t="str"/>
      <x:c r="D13" s="10" t="str"/>
      <x:c r="E13" s="7" t="str"/>
      <x:c r="F13" s="12" t="str">
        <x:f>IF(H13="有効",ROUNDUP($B$4*C13/D13,0),"")</x:f>
      </x:c>
      <x:c r="G13" s="12" t="str">
        <x:f>IF(H13="有効",MAX(0,F13-E13),"")</x:f>
      </x:c>
      <x:c r="H13" s="12" t="str">
        <x:f>IF(A13="",IF(COUNTBLANK(B13:E13)=4,"","保留"),IF(IFERROR(AND(COUNT($B$4,C13:E13)=4,$B$4&gt;=0,MOD($B$4,1)=0,C13&gt;0,MOD(C13,1)=0,D13&gt;0,D13&lt;=1,E13&gt;=0,MOD(E13,1)=0,B13&lt;&gt;"",$D$4&lt;&gt;"",$F$4&lt;&gt;"",COUNTIF($A$7:$A$16,A13)=1),FALSE),"有効","保留"))</x:f>
      </x:c>
    </x:row>
    <x:row r="14" ht="32" customHeight="1">
      <x:c r="A14" s="7" t="str"/>
      <x:c r="B14" s="7" t="str"/>
      <x:c r="C14" s="7" t="str"/>
      <x:c r="D14" s="10" t="str"/>
      <x:c r="E14" s="7" t="str"/>
      <x:c r="F14" s="12" t="str">
        <x:f>IF(H14="有効",ROUNDUP($B$4*C14/D14,0),"")</x:f>
      </x:c>
      <x:c r="G14" s="12" t="str">
        <x:f>IF(H14="有効",MAX(0,F14-E14),"")</x:f>
      </x:c>
      <x:c r="H14" s="12" t="str">
        <x:f>IF(A14="",IF(COUNTBLANK(B14:E14)=4,"","保留"),IF(IFERROR(AND(COUNT($B$4,C14:E14)=4,$B$4&gt;=0,MOD($B$4,1)=0,C14&gt;0,MOD(C14,1)=0,D14&gt;0,D14&lt;=1,E14&gt;=0,MOD(E14,1)=0,B14&lt;&gt;"",$D$4&lt;&gt;"",$F$4&lt;&gt;"",COUNTIF($A$7:$A$16,A14)=1),FALSE),"有効","保留"))</x:f>
      </x:c>
    </x:row>
    <x:row r="15" ht="32" customHeight="1">
      <x:c r="A15" s="7" t="str"/>
      <x:c r="B15" s="7" t="str"/>
      <x:c r="C15" s="7" t="str"/>
      <x:c r="D15" s="10" t="str"/>
      <x:c r="E15" s="7" t="str"/>
      <x:c r="F15" s="12" t="str">
        <x:f>IF(H15="有効",ROUNDUP($B$4*C15/D15,0),"")</x:f>
      </x:c>
      <x:c r="G15" s="12" t="str">
        <x:f>IF(H15="有効",MAX(0,F15-E15),"")</x:f>
      </x:c>
      <x:c r="H15" s="12" t="str">
        <x:f>IF(A15="",IF(COUNTBLANK(B15:E15)=4,"","保留"),IF(IFERROR(AND(COUNT($B$4,C15:E15)=4,$B$4&gt;=0,MOD($B$4,1)=0,C15&gt;0,MOD(C15,1)=0,D15&gt;0,D15&lt;=1,E15&gt;=0,MOD(E15,1)=0,B15&lt;&gt;"",$D$4&lt;&gt;"",$F$4&lt;&gt;"",COUNTIF($A$7:$A$16,A15)=1),FALSE),"有効","保留"))</x:f>
      </x:c>
    </x:row>
    <x:row r="16" ht="32" customHeight="1">
      <x:c r="A16" s="7" t="str"/>
      <x:c r="B16" s="7" t="str"/>
      <x:c r="C16" s="7" t="str"/>
      <x:c r="D16" s="10" t="str"/>
      <x:c r="E16" s="7" t="str"/>
      <x:c r="F16" s="12" t="str">
        <x:f>IF(H16="有効",ROUNDUP($B$4*C16/D16,0),"")</x:f>
      </x:c>
      <x:c r="G16" s="12" t="str">
        <x:f>IF(H16="有効",MAX(0,F16-E16),"")</x:f>
      </x:c>
      <x:c r="H16" s="12" t="str">
        <x:f>IF(A16="",IF(COUNTBLANK(B16:E16)=4,"","保留"),IF(IFERROR(AND(COUNT($B$4,C16:E16)=4,$B$4&gt;=0,MOD($B$4,1)=0,C16&gt;0,MOD(C16,1)=0,D16&gt;0,D16&lt;=1,E16&gt;=0,MOD(E16,1)=0,B16&lt;&gt;"",$D$4&lt;&gt;"",$F$4&lt;&gt;"",COUNTIF($A$7:$A$16,A16)=1),FALSE),"有効","保留"))</x:f>
      </x:c>
    </x:row>
    <x:row r="17" ht="32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3"/>
      <x:c r="B19" s="3"/>
      <x:c r="C19" s="3"/>
      <x:c r="D19" s="3"/>
      <x:c r="E19" s="3"/>
      <x:c r="F19" s="3"/>
      <x:c r="G19" s="3"/>
      <x:c r="H19" s="3"/>
    </x:row>
    <x:row r="20" ht="32" customHeight="1">
      <x:c r="A20" s="3"/>
      <x:c r="B20" s="3"/>
      <x:c r="C20" s="3"/>
      <x:c r="D20" s="3"/>
      <x:c r="E20" s="3"/>
      <x:c r="F20" s="3"/>
      <x:c r="G20" s="3"/>
      <x:c r="H20" s="3"/>
    </x:row>
    <x:row r="21" ht="58" customHeight="1">
      <x:c r="A21" s="9" t="str">
        <x:v>品目コード</x:v>
      </x:c>
      <x:c r="B21" s="9" t="str">
        <x:v>基準単価</x:v>
      </x:c>
      <x:c r="C21" s="9" t="str">
        <x:v>提案単価</x:v>
      </x:c>
      <x:c r="D21" s="9" t="str">
        <x:v>購入数</x:v>
      </x:c>
      <x:c r="E21" s="9" t="str">
        <x:v>基準金額</x:v>
      </x:c>
      <x:c r="F21" s="9" t="str">
        <x:v>提案金額</x:v>
      </x:c>
      <x:c r="G21" s="9" t="str">
        <x:v>差額</x:v>
      </x:c>
      <x:c r="H21" s="9" t="str">
        <x:v>原価確認</x:v>
      </x:c>
    </x:row>
    <x:row r="22" ht="32" customHeight="1">
      <x:c r="A22" s="3" t="str">
        <x:f>IF(A7="","",A7)</x:f>
        <x:v>BTL-01</x:v>
      </x:c>
      <x:c r="B22" s="7" t="n">
        <x:v>1200</x:v>
      </x:c>
      <x:c r="C22" s="7" t="n">
        <x:v>1380</x:v>
      </x:c>
      <x:c r="D22" s="12" t="n">
        <x:f>IF(H22="有効",G7,"")</x:f>
        <x:v>500</x:v>
      </x:c>
      <x:c r="E22" s="13" t="n">
        <x:f>IF(H22="有効",D22*B22,"")</x:f>
        <x:v>600000</x:v>
      </x:c>
      <x:c r="F22" s="13" t="n">
        <x:f>IF(H22="有効",D22*C22,"")</x:f>
        <x:v>690000</x:v>
      </x:c>
      <x:c r="G22" s="13" t="n">
        <x:f>IF(H22="有効",F22-E22,"")</x:f>
        <x:v>90000</x:v>
      </x:c>
      <x:c r="H22" s="12" t="str">
        <x:f>IF(A22="",IF(COUNTBLANK(B22:C22)=2,"","保留"),IF(AND(H7="有効",COUNT(B22:C22)=2,MIN(B22:C22)&gt;=0),"有効","保留"))</x:f>
        <x:v>有効</x:v>
      </x:c>
    </x:row>
    <x:row r="23" ht="32" customHeight="1">
      <x:c r="A23" s="3" t="str">
        <x:f>IF(A8="","",A8)</x:f>
        <x:v>NTB-01</x:v>
      </x:c>
      <x:c r="B23" s="7" t="n">
        <x:v>600</x:v>
      </x:c>
      <x:c r="C23" s="7" t="n">
        <x:v>600</x:v>
      </x:c>
      <x:c r="D23" s="12" t="n">
        <x:f>IF(H23="有効",G8,"")</x:f>
        <x:v>500</x:v>
      </x:c>
      <x:c r="E23" s="13" t="n">
        <x:f>IF(H23="有効",D23*B23,"")</x:f>
        <x:v>300000</x:v>
      </x:c>
      <x:c r="F23" s="13" t="n">
        <x:f>IF(H23="有効",D23*C23,"")</x:f>
        <x:v>300000</x:v>
      </x:c>
      <x:c r="G23" s="13" t="n">
        <x:f>IF(H23="有効",F23-E23,"")</x:f>
        <x:v>0</x:v>
      </x:c>
      <x:c r="H23" s="12" t="str">
        <x:f>IF(A23="",IF(COUNTBLANK(B23:C23)=2,"","保留"),IF(AND(H8="有効",COUNT(B23:C23)=2,MIN(B23:C23)&gt;=0),"有効","保留"))</x:f>
        <x:v>有効</x:v>
      </x:c>
    </x:row>
    <x:row r="24" ht="32" customHeight="1">
      <x:c r="A24" s="3" t="str">
        <x:f>IF(A9="","",A9)</x:f>
        <x:v>BOX-01</x:v>
      </x:c>
      <x:c r="B24" s="7" t="n">
        <x:v>300</x:v>
      </x:c>
      <x:c r="C24" s="7" t="n">
        <x:v>300</x:v>
      </x:c>
      <x:c r="D24" s="12" t="n">
        <x:f>IF(H24="有効",G9,"")</x:f>
        <x:v>500</x:v>
      </x:c>
      <x:c r="E24" s="13" t="n">
        <x:f>IF(H24="有効",D24*B24,"")</x:f>
        <x:v>150000</x:v>
      </x:c>
      <x:c r="F24" s="13" t="n">
        <x:f>IF(H24="有効",D24*C24,"")</x:f>
        <x:v>150000</x:v>
      </x:c>
      <x:c r="G24" s="13" t="n">
        <x:f>IF(H24="有効",F24-E24,"")</x:f>
        <x:v>0</x:v>
      </x:c>
      <x:c r="H24" s="12" t="str">
        <x:f>IF(A24="",IF(COUNTBLANK(B24:C24)=2,"","保留"),IF(AND(H9="有効",COUNT(B24:C24)=2,MIN(B24:C24)&gt;=0),"有効","保留"))</x:f>
        <x:v>有効</x:v>
      </x:c>
    </x:row>
    <x:row r="25" ht="32" customHeight="1">
      <x:c r="A25" s="3" t="str">
        <x:f>IF(A10="","",A10)</x:f>
      </x:c>
      <x:c r="B25" s="7" t="str"/>
      <x:c r="C25" s="7" t="str"/>
      <x:c r="D25" s="12" t="str">
        <x:f>IF(H25="有効",G10,"")</x:f>
      </x:c>
      <x:c r="E25" s="13" t="str">
        <x:f>IF(H25="有効",D25*B25,"")</x:f>
      </x:c>
      <x:c r="F25" s="13" t="str">
        <x:f>IF(H25="有効",D25*C25,"")</x:f>
      </x:c>
      <x:c r="G25" s="13" t="str">
        <x:f>IF(H25="有効",F25-E25,"")</x:f>
      </x:c>
      <x:c r="H25" s="12" t="str">
        <x:f>IF(A25="",IF(COUNTBLANK(B25:C25)=2,"","保留"),IF(AND(H10="有効",COUNT(B25:C25)=2,MIN(B25:C25)&gt;=0),"有効","保留"))</x:f>
      </x:c>
    </x:row>
    <x:row r="26" ht="32" customHeight="1">
      <x:c r="A26" s="3" t="str">
        <x:f>IF(A11="","",A11)</x:f>
      </x:c>
      <x:c r="B26" s="7" t="str"/>
      <x:c r="C26" s="7" t="str"/>
      <x:c r="D26" s="12" t="str">
        <x:f>IF(H26="有効",G11,"")</x:f>
      </x:c>
      <x:c r="E26" s="13" t="str">
        <x:f>IF(H26="有効",D26*B26,"")</x:f>
      </x:c>
      <x:c r="F26" s="13" t="str">
        <x:f>IF(H26="有効",D26*C26,"")</x:f>
      </x:c>
      <x:c r="G26" s="13" t="str">
        <x:f>IF(H26="有効",F26-E26,"")</x:f>
      </x:c>
      <x:c r="H26" s="12" t="str">
        <x:f>IF(A26="",IF(COUNTBLANK(B26:C26)=2,"","保留"),IF(AND(H11="有効",COUNT(B26:C26)=2,MIN(B26:C26)&gt;=0),"有効","保留"))</x:f>
      </x:c>
    </x:row>
    <x:row r="27" ht="32" customHeight="1">
      <x:c r="A27" s="3" t="str">
        <x:f>IF(A12="","",A12)</x:f>
      </x:c>
      <x:c r="B27" s="7" t="str"/>
      <x:c r="C27" s="7" t="str"/>
      <x:c r="D27" s="12" t="str">
        <x:f>IF(H27="有効",G12,"")</x:f>
      </x:c>
      <x:c r="E27" s="13" t="str">
        <x:f>IF(H27="有効",D27*B27,"")</x:f>
      </x:c>
      <x:c r="F27" s="13" t="str">
        <x:f>IF(H27="有効",D27*C27,"")</x:f>
      </x:c>
      <x:c r="G27" s="13" t="str">
        <x:f>IF(H27="有効",F27-E27,"")</x:f>
      </x:c>
      <x:c r="H27" s="12" t="str">
        <x:f>IF(A27="",IF(COUNTBLANK(B27:C27)=2,"","保留"),IF(AND(H12="有効",COUNT(B27:C27)=2,MIN(B27:C27)&gt;=0),"有効","保留"))</x:f>
      </x:c>
    </x:row>
    <x:row r="28" ht="32" customHeight="1">
      <x:c r="A28" s="3" t="str">
        <x:f>IF(A13="","",A13)</x:f>
      </x:c>
      <x:c r="B28" s="7" t="str"/>
      <x:c r="C28" s="7" t="str"/>
      <x:c r="D28" s="12" t="str">
        <x:f>IF(H28="有効",G13,"")</x:f>
      </x:c>
      <x:c r="E28" s="13" t="str">
        <x:f>IF(H28="有効",D28*B28,"")</x:f>
      </x:c>
      <x:c r="F28" s="13" t="str">
        <x:f>IF(H28="有効",D28*C28,"")</x:f>
      </x:c>
      <x:c r="G28" s="13" t="str">
        <x:f>IF(H28="有効",F28-E28,"")</x:f>
      </x:c>
      <x:c r="H28" s="12" t="str">
        <x:f>IF(A28="",IF(COUNTBLANK(B28:C28)=2,"","保留"),IF(AND(H13="有効",COUNT(B28:C28)=2,MIN(B28:C28)&gt;=0),"有効","保留"))</x:f>
      </x:c>
    </x:row>
    <x:row r="29" ht="32" customHeight="1">
      <x:c r="A29" s="3" t="str">
        <x:f>IF(A14="","",A14)</x:f>
      </x:c>
      <x:c r="B29" s="7" t="str"/>
      <x:c r="C29" s="7" t="str"/>
      <x:c r="D29" s="12" t="str">
        <x:f>IF(H29="有効",G14,"")</x:f>
      </x:c>
      <x:c r="E29" s="13" t="str">
        <x:f>IF(H29="有効",D29*B29,"")</x:f>
      </x:c>
      <x:c r="F29" s="13" t="str">
        <x:f>IF(H29="有効",D29*C29,"")</x:f>
      </x:c>
      <x:c r="G29" s="13" t="str">
        <x:f>IF(H29="有効",F29-E29,"")</x:f>
      </x:c>
      <x:c r="H29" s="12" t="str">
        <x:f>IF(A29="",IF(COUNTBLANK(B29:C29)=2,"","保留"),IF(AND(H14="有効",COUNT(B29:C29)=2,MIN(B29:C29)&gt;=0),"有効","保留"))</x:f>
      </x:c>
    </x:row>
    <x:row r="30" ht="32" customHeight="1">
      <x:c r="A30" s="3" t="str">
        <x:f>IF(A15="","",A15)</x:f>
      </x:c>
      <x:c r="B30" s="7" t="str"/>
      <x:c r="C30" s="7" t="str"/>
      <x:c r="D30" s="12" t="str">
        <x:f>IF(H30="有効",G15,"")</x:f>
      </x:c>
      <x:c r="E30" s="13" t="str">
        <x:f>IF(H30="有効",D30*B30,"")</x:f>
      </x:c>
      <x:c r="F30" s="13" t="str">
        <x:f>IF(H30="有効",D30*C30,"")</x:f>
      </x:c>
      <x:c r="G30" s="13" t="str">
        <x:f>IF(H30="有効",F30-E30,"")</x:f>
      </x:c>
      <x:c r="H30" s="12" t="str">
        <x:f>IF(A30="",IF(COUNTBLANK(B30:C30)=2,"","保留"),IF(AND(H15="有効",COUNT(B30:C30)=2,MIN(B30:C30)&gt;=0),"有効","保留"))</x:f>
      </x:c>
    </x:row>
    <x:row r="31" ht="32" customHeight="1">
      <x:c r="A31" s="3" t="str">
        <x:f>IF(A16="","",A16)</x:f>
      </x:c>
      <x:c r="B31" s="7" t="str"/>
      <x:c r="C31" s="7" t="str"/>
      <x:c r="D31" s="12" t="str">
        <x:f>IF(H31="有効",G16,"")</x:f>
      </x:c>
      <x:c r="E31" s="13" t="str">
        <x:f>IF(H31="有効",D31*B31,"")</x:f>
      </x:c>
      <x:c r="F31" s="13" t="str">
        <x:f>IF(H31="有効",D31*C31,"")</x:f>
      </x:c>
      <x:c r="G31" s="13" t="str">
        <x:f>IF(H31="有効",F31-E31,"")</x:f>
      </x:c>
      <x:c r="H31" s="12" t="str">
        <x:f>IF(A31="",IF(COUNTBLANK(B31:C31)=2,"","保留"),IF(AND(H16="有効",COUNT(B31:C31)=2,MIN(B31:C31)&gt;=0),"有効","保留"))</x:f>
      </x:c>
    </x:row>
    <x:row r="32" ht="32" customHeight="1">
      <x:c r="A32" s="3"/>
      <x:c r="B32" s="3"/>
      <x:c r="C32" s="3"/>
      <x:c r="D32" s="3"/>
      <x:c r="E32" s="11"/>
      <x:c r="F32" s="11"/>
      <x:c r="G32" s="11"/>
      <x:c r="H32" s="3"/>
    </x:row>
    <x:row r="33" ht="32" customHeight="1">
      <x:c r="A33" s="3" t="str">
        <x:v>構成品の購入金額合計</x:v>
      </x:c>
      <x:c r="B33" s="3"/>
      <x:c r="C33" s="3"/>
      <x:c r="D33" s="3"/>
      <x:c r="E33" s="11" t="n">
        <x:f>IF(OR(COUNTIF(H7:H16,"保留")&gt;0,COUNTIF(H22:H31,"保留")&gt;0,COUNTA(A7:A16)=0),"",SUM(E22:E31))</x:f>
        <x:v>1050000</x:v>
      </x:c>
      <x:c r="F33" s="11" t="n">
        <x:f>IF(OR(COUNTIF(H7:H16,"保留")&gt;0,COUNTIF(H22:H31,"保留")&gt;0,COUNTA(A7:A16)=0),"",SUM(F22:F31))</x:f>
        <x:v>1140000</x:v>
      </x:c>
      <x:c r="G33" s="11" t="n">
        <x:f>IF(OR(COUNTIF(H7:H16,"保留")&gt;0,COUNTIF(H22:H31,"保留")&gt;0,COUNTA(A7:A16)=0),"",SUM(G22:G31))</x:f>
        <x:v>90000</x:v>
      </x:c>
      <x:c r="H33" s="3" t="str">
        <x:f>IF(OR(COUNTIF(H7:H16,"保留")&gt;0,COUNTIF(H22:H31,"保留")&gt;0,COUNTA(A7:A16)=0,COUNTIF('変更記録'!H7:H16,"保留")&gt;0),"保留","審査可能")</x:f>
        <x:v>審査可能</x:v>
      </x:c>
    </x:row>
    <x:row r="34" ht="32" customHeight="1">
      <x:c r="A34" s="3" t="str">
        <x:v>一組当たり購入額</x:v>
      </x:c>
      <x:c r="B34" s="3"/>
      <x:c r="C34" s="3"/>
      <x:c r="D34" s="3"/>
      <x:c r="E34" s="11" t="n">
        <x:f>IF(E33="","",IF($B$4=0,0,E33/$B$4))</x:f>
        <x:v>2100</x:v>
      </x:c>
      <x:c r="F34" s="11" t="n">
        <x:f>IF(F33="","",IF($B$4=0,0,F33/$B$4))</x:f>
        <x:v>2280</x:v>
      </x:c>
      <x:c r="G34" s="11" t="n">
        <x:f>IF(G33="","",IF($B$4=0,0,G33/$B$4))</x:f>
        <x:v>180</x:v>
      </x:c>
      <x:c r="H34" s="3"/>
    </x:row>
    <x:row r="35" ht="32" customHeight="1">
      <x:c r="A35" s="3"/>
      <x:c r="B35" s="3"/>
      <x:c r="C35" s="3"/>
      <x:c r="D35" s="3"/>
      <x:c r="E35" s="11"/>
      <x:c r="F35" s="11"/>
      <x:c r="G35" s="11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7" t="str">
        <x:v>薄い黄は入力、青緑は計算。構成品は十行まで。一ファイル一仕様・一通貨・一改訂。「審査可能」は生産許可ではありません。</x:v>
      </x:c>
      <x:c r="B37" s="7"/>
      <x:c r="C37" s="7"/>
      <x:c r="D37" s="7"/>
      <x:c r="E37" s="7"/>
      <x:c r="F37" s="7"/>
      <x:c r="G37" s="7"/>
      <x:c r="H37" s="7"/>
    </x:row>
    <x:row r="38" ht="32" customHeight="1">
      <x:c r="A38" s="7"/>
      <x:c r="B38" s="7"/>
      <x:c r="C38" s="7"/>
      <x:c r="D38" s="7"/>
      <x:c r="E38" s="7"/>
      <x:c r="F38" s="7"/>
      <x:c r="G38" s="7"/>
      <x:c r="H38" s="7"/>
    </x:row>
    <x:row r="39" ht="32" customHeight="1">
      <x:c r="A39" s="7"/>
      <x:c r="B39" s="7"/>
      <x:c r="C39" s="7"/>
      <x:c r="D39" s="7"/>
      <x:c r="E39" s="7"/>
      <x:c r="F39" s="7"/>
      <x:c r="G39" s="7"/>
      <x:c r="H39" s="7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33:D33"/>
    <x:mergeCell ref="A34:D34"/>
    <x:mergeCell ref="A37:H3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ギフトセット構成部品表｜2027-v1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架空例｜確認日2026-10-28｜生産承認ではありません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64" customHeight="1">
      <x:c r="A4" s="3" t="str">
        <x:v>変更記録には新旧改訂、見本・権利・見積の証拠、ブランド担当と経理の承認記録、調達日数と利用可能日数が必要です。手動記録であり電子署名ではありません。</x:v>
      </x:c>
      <x:c r="B4" s="3"/>
      <x:c r="C4" s="3"/>
      <x:c r="D4" s="3"/>
      <x:c r="E4" s="3"/>
      <x:c r="F4" s="3"/>
      <x:c r="G4" s="3"/>
      <x:c r="H4" s="3"/>
    </x:row>
    <x:row r="5" ht="32" customHeight="1">
      <x:c r="A5" s="3"/>
      <x:c r="B5" s="3"/>
      <x:c r="C5" s="3"/>
      <x:c r="D5" s="3"/>
      <x:c r="E5" s="3"/>
      <x:c r="F5" s="3"/>
      <x:c r="G5" s="3"/>
      <x:c r="H5" s="3"/>
    </x:row>
    <x:row r="6" ht="58" customHeight="1">
      <x:c r="A6" s="9" t="str">
        <x:v>品目コード</x:v>
      </x:c>
      <x:c r="B6" s="9" t="str">
        <x:v>基準改訂</x:v>
      </x:c>
      <x:c r="C6" s="9" t="str">
        <x:v>提案改訂</x:v>
      </x:c>
      <x:c r="D6" s="9" t="str">
        <x:v>見本・権利・見積の証拠</x:v>
      </x:c>
      <x:c r="E6" s="9" t="str">
        <x:v>ブランド・経理の承認記録</x:v>
      </x:c>
      <x:c r="F6" s="9" t="str">
        <x:v>調達日数</x:v>
      </x:c>
      <x:c r="G6" s="9" t="str">
        <x:v>利用可能日数</x:v>
      </x:c>
      <x:c r="H6" s="9" t="str">
        <x:v>判定</x:v>
      </x:c>
    </x:row>
    <x:row r="7" ht="32" customHeight="1">
      <x:c r="A7" s="3" t="str">
        <x:f>IF('構成部品表'!A7="","",'構成部品表'!A7)</x:f>
        <x:v>BTL-01</x:v>
      </x:c>
      <x:c r="B7" s="7" t="str">
        <x:v>R0</x:v>
      </x:c>
      <x:c r="C7" s="7" t="str">
        <x:v>R1</x:v>
      </x:c>
      <x:c r="D7" s="7" t="str">
        <x:v>架空-1</x:v>
      </x:c>
      <x:c r="E7" s="7" t="str">
        <x:v>架空-01</x:v>
      </x:c>
      <x:c r="F7" s="7" t="n">
        <x:v>8</x:v>
      </x:c>
      <x:c r="G7" s="7" t="n">
        <x:v>10</x:v>
      </x:c>
      <x:c r="H7" s="3" t="str">
        <x:f>IF(A7="",IF(COUNTBLANK(B7:G7)=6,"","保留"),IF(AND('構成部品表'!H7="有効",'構成部品表'!H22="有効",COUNTBLANK(B7:E7)=0,C7='構成部品表'!$F$4,COUNT(F7:G7)=2,MIN(F7:G7)&gt;=0,F7&lt;=G7),"審査可能","保留"))</x:f>
        <x:v>審査可能</x:v>
      </x:c>
    </x:row>
    <x:row r="8" ht="32" customHeight="1">
      <x:c r="A8" s="3" t="str">
        <x:f>IF('構成部品表'!A8="","",'構成部品表'!A8)</x:f>
        <x:v>NTB-01</x:v>
      </x:c>
      <x:c r="B8" s="7" t="str">
        <x:v>R0</x:v>
      </x:c>
      <x:c r="C8" s="7" t="str">
        <x:v>R1</x:v>
      </x:c>
      <x:c r="D8" s="7" t="str">
        <x:v>架空-2</x:v>
      </x:c>
      <x:c r="E8" s="7" t="str">
        <x:v>架空-01</x:v>
      </x:c>
      <x:c r="F8" s="7" t="n">
        <x:v>8</x:v>
      </x:c>
      <x:c r="G8" s="7" t="n">
        <x:v>10</x:v>
      </x:c>
      <x:c r="H8" s="3" t="str">
        <x:f>IF(A8="",IF(COUNTBLANK(B8:G8)=6,"","保留"),IF(AND('構成部品表'!H8="有効",'構成部品表'!H23="有効",COUNTBLANK(B8:E8)=0,C8='構成部品表'!$F$4,COUNT(F8:G8)=2,MIN(F8:G8)&gt;=0,F8&lt;=G8),"審査可能","保留"))</x:f>
        <x:v>審査可能</x:v>
      </x:c>
    </x:row>
    <x:row r="9" ht="32" customHeight="1">
      <x:c r="A9" s="3" t="str">
        <x:f>IF('構成部品表'!A9="","",'構成部品表'!A9)</x:f>
        <x:v>BOX-01</x:v>
      </x:c>
      <x:c r="B9" s="7" t="str">
        <x:v>R0</x:v>
      </x:c>
      <x:c r="C9" s="7" t="str">
        <x:v>R1</x:v>
      </x:c>
      <x:c r="D9" s="7" t="str">
        <x:v>架空-3</x:v>
      </x:c>
      <x:c r="E9" s="7" t="str">
        <x:v>架空-01</x:v>
      </x:c>
      <x:c r="F9" s="7" t="n">
        <x:v>8</x:v>
      </x:c>
      <x:c r="G9" s="7" t="n">
        <x:v>10</x:v>
      </x:c>
      <x:c r="H9" s="3" t="str">
        <x:f>IF(A9="",IF(COUNTBLANK(B9:G9)=6,"","保留"),IF(AND('構成部品表'!H9="有効",'構成部品表'!H24="有効",COUNTBLANK(B9:E9)=0,C9='構成部品表'!$F$4,COUNT(F9:G9)=2,MIN(F9:G9)&gt;=0,F9&lt;=G9),"審査可能","保留"))</x:f>
        <x:v>審査可能</x:v>
      </x:c>
    </x:row>
    <x:row r="10" ht="32" customHeight="1">
      <x:c r="A10" s="3" t="str">
        <x:f>IF('構成部品表'!A10="","",'構成部品表'!A10)</x:f>
      </x:c>
      <x:c r="B10" s="7" t="str"/>
      <x:c r="C10" s="7" t="str"/>
      <x:c r="D10" s="7" t="str"/>
      <x:c r="E10" s="7" t="str"/>
      <x:c r="F10" s="7" t="str"/>
      <x:c r="G10" s="7" t="str"/>
      <x:c r="H10" s="3" t="str">
        <x:f>IF(A10="",IF(COUNTBLANK(B10:G10)=6,"","保留"),IF(AND('構成部品表'!H10="有効",'構成部品表'!H25="有効",COUNTBLANK(B10:E10)=0,C10='構成部品表'!$F$4,COUNT(F10:G10)=2,MIN(F10:G10)&gt;=0,F10&lt;=G10),"審査可能","保留"))</x:f>
      </x:c>
    </x:row>
    <x:row r="11" ht="32" customHeight="1">
      <x:c r="A11" s="3" t="str">
        <x:f>IF('構成部品表'!A11="","",'構成部品表'!A11)</x:f>
      </x:c>
      <x:c r="B11" s="7" t="str"/>
      <x:c r="C11" s="7" t="str"/>
      <x:c r="D11" s="7" t="str"/>
      <x:c r="E11" s="7" t="str"/>
      <x:c r="F11" s="7" t="str"/>
      <x:c r="G11" s="7" t="str"/>
      <x:c r="H11" s="3" t="str">
        <x:f>IF(A11="",IF(COUNTBLANK(B11:G11)=6,"","保留"),IF(AND('構成部品表'!H11="有効",'構成部品表'!H26="有効",COUNTBLANK(B11:E11)=0,C11='構成部品表'!$F$4,COUNT(F11:G11)=2,MIN(F11:G11)&gt;=0,F11&lt;=G11),"審査可能","保留"))</x:f>
      </x:c>
    </x:row>
    <x:row r="12" ht="32" customHeight="1">
      <x:c r="A12" s="3" t="str">
        <x:f>IF('構成部品表'!A12="","",'構成部品表'!A12)</x:f>
      </x:c>
      <x:c r="B12" s="7" t="str"/>
      <x:c r="C12" s="7" t="str"/>
      <x:c r="D12" s="7" t="str"/>
      <x:c r="E12" s="7" t="str"/>
      <x:c r="F12" s="7" t="str"/>
      <x:c r="G12" s="7" t="str"/>
      <x:c r="H12" s="3" t="str">
        <x:f>IF(A12="",IF(COUNTBLANK(B12:G12)=6,"","保留"),IF(AND('構成部品表'!H12="有効",'構成部品表'!H27="有効",COUNTBLANK(B12:E12)=0,C12='構成部品表'!$F$4,COUNT(F12:G12)=2,MIN(F12:G12)&gt;=0,F12&lt;=G12),"審査可能","保留"))</x:f>
      </x:c>
    </x:row>
    <x:row r="13" ht="32" customHeight="1">
      <x:c r="A13" s="3" t="str">
        <x:f>IF('構成部品表'!A13="","",'構成部品表'!A13)</x:f>
      </x:c>
      <x:c r="B13" s="7" t="str"/>
      <x:c r="C13" s="7" t="str"/>
      <x:c r="D13" s="7" t="str"/>
      <x:c r="E13" s="7" t="str"/>
      <x:c r="F13" s="7" t="str"/>
      <x:c r="G13" s="7" t="str"/>
      <x:c r="H13" s="3" t="str">
        <x:f>IF(A13="",IF(COUNTBLANK(B13:G13)=6,"","保留"),IF(AND('構成部品表'!H13="有効",'構成部品表'!H28="有効",COUNTBLANK(B13:E13)=0,C13='構成部品表'!$F$4,COUNT(F13:G13)=2,MIN(F13:G13)&gt;=0,F13&lt;=G13),"審査可能","保留"))</x:f>
      </x:c>
    </x:row>
    <x:row r="14" ht="32" customHeight="1">
      <x:c r="A14" s="3" t="str">
        <x:f>IF('構成部品表'!A14="","",'構成部品表'!A14)</x:f>
      </x:c>
      <x:c r="B14" s="7" t="str"/>
      <x:c r="C14" s="7" t="str"/>
      <x:c r="D14" s="7" t="str"/>
      <x:c r="E14" s="7" t="str"/>
      <x:c r="F14" s="7" t="str"/>
      <x:c r="G14" s="7" t="str"/>
      <x:c r="H14" s="3" t="str">
        <x:f>IF(A14="",IF(COUNTBLANK(B14:G14)=6,"","保留"),IF(AND('構成部品表'!H14="有効",'構成部品表'!H29="有効",COUNTBLANK(B14:E14)=0,C14='構成部品表'!$F$4,COUNT(F14:G14)=2,MIN(F14:G14)&gt;=0,F14&lt;=G14),"審査可能","保留"))</x:f>
      </x:c>
    </x:row>
    <x:row r="15" ht="32" customHeight="1">
      <x:c r="A15" s="3" t="str">
        <x:f>IF('構成部品表'!A15="","",'構成部品表'!A15)</x:f>
      </x:c>
      <x:c r="B15" s="7" t="str"/>
      <x:c r="C15" s="7" t="str"/>
      <x:c r="D15" s="7" t="str"/>
      <x:c r="E15" s="7" t="str"/>
      <x:c r="F15" s="7" t="str"/>
      <x:c r="G15" s="7" t="str"/>
      <x:c r="H15" s="3" t="str">
        <x:f>IF(A15="",IF(COUNTBLANK(B15:G15)=6,"","保留"),IF(AND('構成部品表'!H15="有効",'構成部品表'!H30="有効",COUNTBLANK(B15:E15)=0,C15='構成部品表'!$F$4,COUNT(F15:G15)=2,MIN(F15:G15)&gt;=0,F15&lt;=G15),"審査可能","保留"))</x:f>
      </x:c>
    </x:row>
    <x:row r="16" ht="32" customHeight="1">
      <x:c r="A16" s="3" t="str">
        <x:f>IF('構成部品表'!A16="","",'構成部品表'!A16)</x:f>
      </x:c>
      <x:c r="B16" s="7" t="str"/>
      <x:c r="C16" s="7" t="str"/>
      <x:c r="D16" s="7" t="str"/>
      <x:c r="E16" s="7" t="str"/>
      <x:c r="F16" s="7" t="str"/>
      <x:c r="G16" s="7" t="str"/>
      <x:c r="H16" s="3" t="str">
        <x:f>IF(A16="",IF(COUNTBLANK(B16:G16)=6,"","保留"),IF(AND('構成部品表'!H16="有効",'構成部品表'!H31="有効",COUNTBLANK(B16:E16)=0,C16='構成部品表'!$F$4,COUNT(F16:G16)=2,MIN(F16:G16)&gt;=0,F16&lt;=G16),"審査可能","保留"))</x:f>
      </x:c>
    </x:row>
    <x:row r="17" ht="32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7" t="str">
        <x:v>薄い黄は入力、青緑は計算。構成品は十行まで。一ファイル一仕様・一通貨・一改訂。「審査可能」は生産許可ではありません。</x:v>
      </x:c>
      <x:c r="B19" s="7"/>
      <x:c r="C19" s="7"/>
      <x:c r="D19" s="7"/>
      <x:c r="E19" s="7"/>
      <x:c r="F19" s="7"/>
      <x:c r="G19" s="7"/>
      <x:c r="H19" s="7"/>
    </x:row>
    <x:row r="20" ht="32" customHeight="1">
      <x:c r="A20" s="7"/>
      <x:c r="B20" s="7"/>
      <x:c r="C20" s="7"/>
      <x:c r="D20" s="7"/>
      <x:c r="E20" s="7"/>
      <x:c r="F20" s="7"/>
      <x:c r="G20" s="7"/>
      <x:c r="H20" s="7"/>
    </x:row>
    <x:row r="21" ht="32" customHeight="1">
      <x:c r="A21" s="7"/>
      <x:c r="B21" s="7"/>
      <x:c r="C21" s="7"/>
      <x:c r="D21" s="7"/>
      <x:c r="E21" s="7"/>
      <x:c r="F21" s="7"/>
      <x:c r="G21" s="7"/>
      <x:c r="H21" s="7"/>
    </x:row>
    <x:row r="22" ht="32" customHeight="1">
      <x:c r="A22" s="3"/>
      <x:c r="B22" s="3"/>
      <x:c r="C22" s="3"/>
      <x:c r="D22" s="3"/>
      <x:c r="E22" s="3"/>
      <x:c r="F22" s="3"/>
      <x:c r="G22" s="3"/>
      <x:c r="H22" s="3"/>
    </x:row>
    <x:row r="23" ht="32" customHeight="1">
      <x:c r="A23" s="3"/>
      <x:c r="B23" s="3"/>
      <x:c r="C23" s="3"/>
      <x:c r="D23" s="3"/>
      <x:c r="E23" s="3"/>
      <x:c r="F23" s="3"/>
      <x:c r="G23" s="3"/>
      <x:c r="H23" s="3"/>
    </x:row>
    <x:row r="24" ht="32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/>
      <x:c r="B29" s="3"/>
      <x:c r="C29" s="3"/>
      <x:c r="D29" s="3"/>
      <x:c r="E29" s="3"/>
      <x:c r="F29" s="3"/>
      <x:c r="G29" s="3"/>
      <x:c r="H29" s="3"/>
    </x:row>
    <x:row r="30" ht="32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/>
      <x:c r="B31" s="3"/>
      <x:c r="C31" s="3"/>
      <x:c r="D31" s="3"/>
      <x:c r="E31" s="3"/>
      <x:c r="F31" s="3"/>
      <x:c r="G31" s="3"/>
      <x:c r="H31" s="3"/>
    </x:row>
    <x:row r="32" ht="32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3"/>
      <x:c r="B33" s="3"/>
      <x:c r="C33" s="3"/>
      <x:c r="D33" s="3"/>
      <x:c r="E33" s="3"/>
      <x:c r="F33" s="3"/>
      <x:c r="G33" s="3"/>
      <x:c r="H33" s="3"/>
    </x:row>
    <x:row r="34" ht="32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3"/>
      <x:c r="B37" s="3"/>
      <x:c r="C37" s="3"/>
      <x:c r="D37" s="3"/>
      <x:c r="E37" s="3"/>
      <x:c r="F37" s="3"/>
      <x:c r="G37" s="3"/>
      <x:c r="H37" s="3"/>
    </x:row>
    <x:row r="38" ht="32" customHeight="1">
      <x:c r="A38" s="3"/>
      <x:c r="B38" s="3"/>
      <x:c r="C38" s="3"/>
      <x:c r="D38" s="3"/>
      <x:c r="E38" s="3"/>
      <x:c r="F38" s="3"/>
      <x:c r="G38" s="3"/>
      <x:c r="H38" s="3"/>
    </x:row>
    <x:row r="39" ht="32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19:H21"/>
    <x:mergeCell ref="A4:H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ギフトセット構成部品表｜2027-v1</x:v>
      </x:c>
      <x:c r="B1" s="4"/>
      <x:c r="C1" s="4"/>
      <x:c r="D1" s="4"/>
      <x:c r="E1" s="4"/>
      <x:c r="F1" s="4"/>
      <x:c r="G1" s="4"/>
      <x:c r="H1" s="4"/>
    </x:row>
    <x:row r="2" ht="38" customHeight="1">
      <x:c r="A2" s="3" t="str">
        <x:v>架空例｜確認日2026-10-28｜生産承認ではありません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/>
      <x:c r="B3" s="3"/>
      <x:c r="C3" s="3"/>
      <x:c r="D3" s="3"/>
      <x:c r="E3" s="3"/>
      <x:c r="F3" s="3"/>
      <x:c r="G3" s="3"/>
      <x:c r="H3" s="3"/>
    </x:row>
    <x:row r="4" ht="32" customHeight="1">
      <x:c r="A4" s="3"/>
      <x:c r="B4" s="3"/>
      <x:c r="C4" s="3"/>
      <x:c r="D4" s="3"/>
      <x:c r="E4" s="3"/>
      <x:c r="F4" s="3"/>
      <x:c r="G4" s="3"/>
      <x:c r="H4" s="3"/>
    </x:row>
    <x:row r="5" ht="32" customHeight="1">
      <x:c r="A5" s="3"/>
      <x:c r="B5" s="3"/>
      <x:c r="C5" s="3"/>
      <x:c r="D5" s="3"/>
      <x:c r="E5" s="3"/>
      <x:c r="F5" s="3"/>
      <x:c r="G5" s="3"/>
      <x:c r="H5" s="3"/>
    </x:row>
    <x:row r="6" ht="58" customHeight="1">
      <x:c r="A6" s="9" t="str">
        <x:v>試験</x:v>
      </x:c>
      <x:c r="B6" s="9" t="str">
        <x:v>期待結果</x:v>
      </x:c>
      <x:c r="C6" s="9" t="str">
        <x:v>計算結果</x:v>
      </x:c>
      <x:c r="D6" s="9" t="str">
        <x:v>一致</x:v>
      </x:c>
      <x:c r="E6" s="3"/>
      <x:c r="F6" s="3" t="str">
        <x:v>コード重複</x:v>
      </x:c>
      <x:c r="G6" s="3"/>
      <x:c r="H6" s="3"/>
    </x:row>
    <x:row r="7" ht="42" customHeight="1">
      <x:c r="A7" s="3" t="str">
        <x:v>基準例</x:v>
      </x:c>
      <x:c r="B7" s="3" t="n">
        <x:v>511</x:v>
      </x:c>
      <x:c r="C7" s="3" t="n">
        <x:f>ROUNDUP(500/0.98,0)</x:f>
        <x:v>511</x:v>
      </x:c>
      <x:c r="D7" s="3" t="str">
        <x:f>IF(B7=C7,"合格","不合格")</x:f>
        <x:v>合格</x:v>
      </x:c>
      <x:c r="E7" s="3"/>
      <x:c r="F7" s="3" t="str">
        <x:v>TEST-01</x:v>
      </x:c>
      <x:c r="G7" s="3"/>
      <x:c r="H7" s="3"/>
    </x:row>
    <x:row r="8" ht="42" customHeight="1">
      <x:c r="A8" s="3" t="str">
        <x:v>セット数ゼロ</x:v>
      </x:c>
      <x:c r="B8" s="3" t="n">
        <x:v>0</x:v>
      </x:c>
      <x:c r="C8" s="3" t="n">
        <x:f>ROUNDUP(0/0.98,0)</x:f>
        <x:v>0</x:v>
      </x:c>
      <x:c r="D8" s="3" t="str">
        <x:f>IF(B8=C8,"合格","不合格")</x:f>
        <x:v>合格</x:v>
      </x:c>
      <x:c r="E8" s="3"/>
      <x:c r="F8" s="3" t="str">
        <x:v>TEST-01</x:v>
      </x:c>
      <x:c r="G8" s="3"/>
      <x:c r="H8" s="3"/>
    </x:row>
    <x:row r="9" ht="42" customHeight="1">
      <x:c r="A9" s="3" t="str">
        <x:v>負の単価</x:v>
      </x:c>
      <x:c r="B9" s="3" t="str">
        <x:v>保留</x:v>
      </x:c>
      <x:c r="C9" s="3" t="str">
        <x:f>IF(-1&lt;0,"保留","有効")</x:f>
        <x:v>保留</x:v>
      </x:c>
      <x:c r="D9" s="3" t="str">
        <x:f>IF(B9=C9,"合格","不合格")</x:f>
        <x:v>合格</x:v>
      </x:c>
      <x:c r="E9" s="3"/>
      <x:c r="F9" s="3"/>
      <x:c r="G9" s="3"/>
      <x:c r="H9" s="3"/>
    </x:row>
    <x:row r="10" ht="42" customHeight="1">
      <x:c r="A10" s="3" t="str">
        <x:v>承認なし</x:v>
      </x:c>
      <x:c r="B10" s="3" t="str">
        <x:v>保留</x:v>
      </x:c>
      <x:c r="C10" s="3" t="str">
        <x:f>IF(""="","保留","審査可能")</x:f>
        <x:v>保留</x:v>
      </x:c>
      <x:c r="D10" s="3" t="str">
        <x:f>IF(B10=C10,"合格","不合格")</x:f>
        <x:v>合格</x:v>
      </x:c>
      <x:c r="E10" s="3"/>
      <x:c r="F10" s="3"/>
      <x:c r="G10" s="3"/>
      <x:c r="H10" s="3"/>
    </x:row>
    <x:row r="11" ht="42" customHeight="1">
      <x:c r="A11" s="3" t="str">
        <x:v>コード重複</x:v>
      </x:c>
      <x:c r="B11" s="3" t="str">
        <x:v>保留</x:v>
      </x:c>
      <x:c r="C11" s="3" t="str">
        <x:f>IF(COUNTIF(F7:F8,F7)&gt;1,"保留","有効")</x:f>
        <x:v>保留</x:v>
      </x:c>
      <x:c r="D11" s="3" t="str">
        <x:f>IF(B11=C11,"合格","不合格")</x:f>
        <x:v>合格</x:v>
      </x:c>
      <x:c r="E11" s="3"/>
      <x:c r="F11" s="3"/>
      <x:c r="G11" s="3"/>
      <x:c r="H11" s="3"/>
    </x:row>
    <x:row r="12" ht="42" customHeight="1">
      <x:c r="A12" s="3" t="str">
        <x:v>納期超過</x:v>
      </x:c>
      <x:c r="B12" s="3" t="str">
        <x:v>保留</x:v>
      </x:c>
      <x:c r="C12" s="3" t="str">
        <x:f>IF(12&gt;10,"保留","審査可能")</x:f>
        <x:v>保留</x:v>
      </x:c>
      <x:c r="D12" s="3" t="str">
        <x:f>IF(B12=C12,"合格","不合格")</x:f>
        <x:v>合格</x:v>
      </x:c>
      <x:c r="E12" s="3"/>
      <x:c r="F12" s="3"/>
      <x:c r="G12" s="3"/>
      <x:c r="H12" s="3"/>
    </x:row>
    <x:row r="13" ht="42" customHeight="1">
      <x:c r="A13" s="3" t="str">
        <x:v>歩留まり空欄</x:v>
      </x:c>
      <x:c r="B13" s="3" t="str">
        <x:v>保留</x:v>
      </x:c>
      <x:c r="C13" s="3" t="str">
        <x:f>IF(""="","保留","有効")</x:f>
        <x:v>保留</x:v>
      </x:c>
      <x:c r="D13" s="3" t="str">
        <x:f>IF(B13=C13,"合格","不合格")</x:f>
        <x:v>合格</x:v>
      </x:c>
      <x:c r="E13" s="3"/>
      <x:c r="F13" s="3"/>
      <x:c r="G13" s="3"/>
      <x:c r="H13" s="3"/>
    </x:row>
    <x:row r="14" ht="42" customHeight="1">
      <x:c r="A14" s="3" t="str">
        <x:v>歩留まりゼロ</x:v>
      </x:c>
      <x:c r="B14" s="3" t="str">
        <x:v>保留</x:v>
      </x:c>
      <x:c r="C14" s="3" t="str">
        <x:f>IF(0&lt;=0,"保留","有効")</x:f>
        <x:v>保留</x:v>
      </x:c>
      <x:c r="D14" s="3" t="str">
        <x:f>IF(B14=C14,"合格","不合格")</x:f>
        <x:v>合格</x:v>
      </x:c>
      <x:c r="E14" s="3"/>
      <x:c r="F14" s="3"/>
      <x:c r="G14" s="3"/>
      <x:c r="H14" s="3"/>
    </x:row>
    <x:row r="15" ht="42" customHeight="1">
      <x:c r="A15" s="3" t="str">
        <x:v>負の在庫</x:v>
      </x:c>
      <x:c r="B15" s="3" t="str">
        <x:v>保留</x:v>
      </x:c>
      <x:c r="C15" s="3" t="str">
        <x:f>IF(-1&lt;0,"保留","有効")</x:f>
        <x:v>保留</x:v>
      </x:c>
      <x:c r="D15" s="3" t="str">
        <x:f>IF(B15=C15,"合格","不合格")</x:f>
        <x:v>合格</x:v>
      </x:c>
      <x:c r="E15" s="3"/>
      <x:c r="F15" s="3"/>
      <x:c r="G15" s="3"/>
      <x:c r="H15" s="3"/>
    </x:row>
    <x:row r="16" ht="42" customHeight="1">
      <x:c r="A16" s="3" t="str">
        <x:v>数量変更</x:v>
      </x:c>
      <x:c r="B16" s="3" t="n">
        <x:v>602</x:v>
      </x:c>
      <x:c r="C16" s="3" t="n">
        <x:f>MAX(0,ROUNDUP(600/0.98,0)-11)</x:f>
        <x:v>602</x:v>
      </x:c>
      <x:c r="D16" s="3" t="str">
        <x:f>IF(B16=C16,"合格","不合格")</x:f>
        <x:v>合格</x:v>
      </x:c>
      <x:c r="E16" s="3"/>
      <x:c r="F16" s="3"/>
      <x:c r="G16" s="3"/>
      <x:c r="H16" s="3"/>
    </x:row>
    <x:row r="17" ht="32" customHeight="1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3"/>
      <x:c r="B18" s="3"/>
      <x:c r="C18" s="3"/>
      <x:c r="D18" s="3"/>
      <x:c r="E18" s="3"/>
      <x:c r="F18" s="3"/>
      <x:c r="G18" s="3"/>
      <x:c r="H18" s="3"/>
    </x:row>
    <x:row r="19" ht="32" customHeight="1">
      <x:c r="A19" s="7" t="str">
        <x:v>薄い黄は入力、青緑は計算。構成品は十行まで。一ファイル一仕様・一通貨・一改訂。「審査可能」は生産許可ではありません。</x:v>
      </x:c>
      <x:c r="B19" s="7"/>
      <x:c r="C19" s="7"/>
      <x:c r="D19" s="7"/>
      <x:c r="E19" s="7"/>
      <x:c r="F19" s="7"/>
      <x:c r="G19" s="7"/>
      <x:c r="H19" s="7"/>
    </x:row>
    <x:row r="20" ht="32" customHeight="1">
      <x:c r="A20" s="7"/>
      <x:c r="B20" s="7"/>
      <x:c r="C20" s="7"/>
      <x:c r="D20" s="7"/>
      <x:c r="E20" s="7"/>
      <x:c r="F20" s="7"/>
      <x:c r="G20" s="7"/>
      <x:c r="H20" s="7"/>
    </x:row>
    <x:row r="21" ht="32" customHeight="1">
      <x:c r="A21" s="7"/>
      <x:c r="B21" s="7"/>
      <x:c r="C21" s="7"/>
      <x:c r="D21" s="7"/>
      <x:c r="E21" s="7"/>
      <x:c r="F21" s="7"/>
      <x:c r="G21" s="7"/>
      <x:c r="H21" s="7"/>
    </x:row>
    <x:row r="22" ht="32" customHeight="1">
      <x:c r="A22" s="3"/>
      <x:c r="B22" s="3"/>
      <x:c r="C22" s="3"/>
      <x:c r="D22" s="3"/>
      <x:c r="E22" s="3"/>
      <x:c r="F22" s="3"/>
      <x:c r="G22" s="3"/>
      <x:c r="H22" s="3"/>
    </x:row>
    <x:row r="23" ht="32" customHeight="1">
      <x:c r="A23" s="3"/>
      <x:c r="B23" s="3"/>
      <x:c r="C23" s="3"/>
      <x:c r="D23" s="3"/>
      <x:c r="E23" s="3"/>
      <x:c r="F23" s="3"/>
      <x:c r="G23" s="3"/>
      <x:c r="H23" s="3"/>
    </x:row>
    <x:row r="24" ht="32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3"/>
      <x:c r="B25" s="3"/>
      <x:c r="C25" s="3"/>
      <x:c r="D25" s="3"/>
      <x:c r="E25" s="3"/>
      <x:c r="F25" s="3"/>
      <x:c r="G25" s="3"/>
      <x:c r="H25" s="3"/>
    </x:row>
    <x:row r="26" ht="32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/>
      <x:c r="B29" s="3"/>
      <x:c r="C29" s="3"/>
      <x:c r="D29" s="3"/>
      <x:c r="E29" s="3"/>
      <x:c r="F29" s="3"/>
      <x:c r="G29" s="3"/>
      <x:c r="H29" s="3"/>
    </x:row>
    <x:row r="30" ht="32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/>
      <x:c r="B31" s="3"/>
      <x:c r="C31" s="3"/>
      <x:c r="D31" s="3"/>
      <x:c r="E31" s="3"/>
      <x:c r="F31" s="3"/>
      <x:c r="G31" s="3"/>
      <x:c r="H31" s="3"/>
    </x:row>
    <x:row r="32" ht="32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3"/>
      <x:c r="B33" s="3"/>
      <x:c r="C33" s="3"/>
      <x:c r="D33" s="3"/>
      <x:c r="E33" s="3"/>
      <x:c r="F33" s="3"/>
      <x:c r="G33" s="3"/>
      <x:c r="H33" s="3"/>
    </x:row>
    <x:row r="34" ht="32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/>
      <x:c r="B36" s="3"/>
      <x:c r="C36" s="3"/>
      <x:c r="D36" s="3"/>
      <x:c r="E36" s="3"/>
      <x:c r="F36" s="3"/>
      <x:c r="G36" s="3"/>
      <x:c r="H36" s="3"/>
    </x:row>
    <x:row r="37" ht="32" customHeight="1">
      <x:c r="A37" s="3"/>
      <x:c r="B37" s="3"/>
      <x:c r="C37" s="3"/>
      <x:c r="D37" s="3"/>
      <x:c r="E37" s="3"/>
      <x:c r="F37" s="3"/>
      <x:c r="G37" s="3"/>
      <x:c r="H37" s="3"/>
    </x:row>
    <x:row r="38" ht="32" customHeight="1">
      <x:c r="A38" s="3"/>
      <x:c r="B38" s="3"/>
      <x:c r="C38" s="3"/>
      <x:c r="D38" s="3"/>
      <x:c r="E38" s="3"/>
      <x:c r="F38" s="3"/>
      <x:c r="G38" s="3"/>
      <x:c r="H38" s="3"/>
    </x:row>
    <x:row r="39" ht="32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19:H21"/>
    <x:mergeCell ref="F6:H6"/>
  </x:mergeCells>
  <x:pageMargins left="0.7" right="0.7" top="0.75" bottom="0.75" header="0.3" footer="0.3"/>
</x:worksheet>
</file>