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85b6736a7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期限と保留" sheetId="1" r:id="R2410c183300c4cb6"/>
    <x:sheet xmlns:r="http://schemas.openxmlformats.org/officeDocument/2006/relationships" name="商品" sheetId="2" r:id="Rce3087bf185d4fe3"/>
    <x:sheet xmlns:r="http://schemas.openxmlformats.org/officeDocument/2006/relationships" name="供給者許諾" sheetId="3" r:id="Rf61d6b99f4224aa4"/>
    <x:sheet xmlns:r="http://schemas.openxmlformats.org/officeDocument/2006/relationships" name="標章権利" sheetId="4" r:id="Rfc89664cdf034679"/>
    <x:sheet xmlns:r="http://schemas.openxmlformats.org/officeDocument/2006/relationships" name="図案承認" sheetId="5" r:id="R1ac2d4eaba5342b8"/>
    <x:sheet xmlns:r="http://schemas.openxmlformats.org/officeDocument/2006/relationships" name="販路地域範囲" sheetId="6" r:id="R5db2251748184ce6"/>
    <x:sheet xmlns:r="http://schemas.openxmlformats.org/officeDocument/2006/relationships" name="検証" sheetId="7" r:id="R074a64cba0b54dfe"/>
    <x:sheet xmlns:r="http://schemas.openxmlformats.org/officeDocument/2006/relationships" name="利用案内" sheetId="8" r:id="R2b03d6f9414b4f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243A40"/>
      <x:name val="Noto Sans CJK JP"/>
    </x:font>
    <x:font>
      <x:b/>
      <x:sz val="16"/>
      <x:color rgb="FF243A40"/>
      <x:name val="Noto Sans CJK JP"/>
    </x:font>
    <x:font>
      <x:b/>
      <x:sz val="10"/>
      <x:color rgb="FFFFFFFF"/>
      <x:name val="Noto Sans CJK JP"/>
    </x:font>
    <x:font>
      <x:sz val="10"/>
      <x:color rgb="FF9B5A11"/>
      <x:name val="Noto Sans CJK JP"/>
    </x:font>
  </x:fonts>
  <x:fills count="3">
    <x:fill>
      <x:patternFill patternType="none"/>
    </x:fill>
    <x:fill>
      <x:patternFill patternType="gray125"/>
    </x:fill>
    <x:fill>
      <x:patternFill patternType="solid">
        <x:fgColor rgb="FF2948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ill>
        <x:patternFill patternType="solid">
          <x:bgColor rgb="FFFB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f71a6cdc848dc" /><Relationship Type="http://schemas.openxmlformats.org/officeDocument/2006/relationships/theme" Target="/xl/theme/theme1.xml" Id="Ref1d556ae6de482d" /><Relationship Type="http://schemas.openxmlformats.org/officeDocument/2006/relationships/sharedStrings" Target="/xl/sharedStrings.xml" Id="R5e44819a647143d0" /><Relationship Type="http://schemas.openxmlformats.org/officeDocument/2006/relationships/worksheet" Target="/xl/worksheets/sheet1.xml" Id="R2410c183300c4cb6" /><Relationship Type="http://schemas.openxmlformats.org/officeDocument/2006/relationships/worksheet" Target="/xl/worksheets/sheet2.xml" Id="Rce3087bf185d4fe3" /><Relationship Type="http://schemas.openxmlformats.org/officeDocument/2006/relationships/worksheet" Target="/xl/worksheets/sheet3.xml" Id="Rf61d6b99f4224aa4" /><Relationship Type="http://schemas.openxmlformats.org/officeDocument/2006/relationships/worksheet" Target="/xl/worksheets/sheet4.xml" Id="Rfc89664cdf034679" /><Relationship Type="http://schemas.openxmlformats.org/officeDocument/2006/relationships/worksheet" Target="/xl/worksheets/sheet5.xml" Id="R1ac2d4eaba5342b8" /><Relationship Type="http://schemas.openxmlformats.org/officeDocument/2006/relationships/worksheet" Target="/xl/worksheets/sheet6.xml" Id="R5db2251748184ce6" /><Relationship Type="http://schemas.openxmlformats.org/officeDocument/2006/relationships/worksheet" Target="/xl/worksheets/sheet7.xml" Id="R074a64cba0b54dfe" /><Relationship Type="http://schemas.openxmlformats.org/officeDocument/2006/relationships/worksheet" Target="/xl/worksheets/sheet8.xml" Id="R2b03d6f9414b4f84" /></Relationships>
</file>

<file path=xl/tables/table1.xml><?xml version="1.0" encoding="utf-8"?>
<x:table xmlns:x="http://schemas.openxmlformats.org/spreadsheetml/2006/main" id="1" name="T_ja_0" displayName="T_ja_0" ref="A5:J15" headerRowCount="1" totalsRowCount="0" totalsRowShown="0">
  <x:autoFilter ref="A5:J15"/>
  <x:tableColumns count="10">
    <x:tableColumn id="1" name="商品申請番号"/>
    <x:tableColumn id="2" name="供給者許諾"/>
    <x:tableColumn id="3" name="標章権利"/>
    <x:tableColumn id="4" name="図案版"/>
    <x:tableColumn id="5" name="販路地域"/>
    <x:tableColumn id="6" name="第三者権利"/>
    <x:tableColumn id="7" name="番号の一意性"/>
    <x:tableColumn id="8" name="判定"/>
    <x:tableColumn id="9" name="担当者"/>
    <x:tableColumn id="10" name="次の作業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ja_1" displayName="T_ja_1" ref="A5:K15" headerRowCount="1" totalsRowCount="0" totalsRowShown="0">
  <x:autoFilter ref="A5:K15"/>
  <x:tableColumns count="11">
    <x:tableColumn id="1" name="商品申請番号"/>
    <x:tableColumn id="2" name="許諾番号"/>
    <x:tableColumn id="3" name="標章番号"/>
    <x:tableColumn id="4" name="図案版"/>
    <x:tableColumn id="5" name="承認番号"/>
    <x:tableColumn id="6" name="範囲番号"/>
    <x:tableColumn id="7" name="販路"/>
    <x:tableColumn id="8" name="地域"/>
    <x:tableColumn id="9" name="第三者標章番号"/>
    <x:tableColumn id="10" name="第三者範囲番号"/>
    <x:tableColumn id="11" name="担当者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ja_2" displayName="T_ja_2" ref="A5:H15" headerRowCount="1" totalsRowCount="0" totalsRowShown="0">
  <x:autoFilter ref="A5:H15"/>
  <x:tableColumns count="8">
    <x:tableColumn id="1" name="許諾番号"/>
    <x:tableColumn id="2" name="許諾区分"/>
    <x:tableColumn id="3" name="状態"/>
    <x:tableColumn id="4" name="開始日"/>
    <x:tableColumn id="5" name="最終有効日"/>
    <x:tableColumn id="6" name="証拠参照"/>
    <x:tableColumn id="7" name="許諾先供給者"/>
    <x:tableColumn id="8" name="更新担当者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ja_3" displayName="T_ja_3" ref="A5:F15" headerRowCount="1" totalsRowCount="0" totalsRowShown="0">
  <x:autoFilter ref="A5:F15"/>
  <x:tableColumns count="6">
    <x:tableColumn id="1" name="標章番号"/>
    <x:tableColumn id="2" name="権利者"/>
    <x:tableColumn id="3" name="状態"/>
    <x:tableColumn id="4" name="開始日"/>
    <x:tableColumn id="5" name="最終有効日"/>
    <x:tableColumn id="6" name="証拠参照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_ja_4" displayName="T_ja_4" ref="A5:H15" headerRowCount="1" totalsRowCount="0" totalsRowShown="0">
  <x:autoFilter ref="A5:H15"/>
  <x:tableColumns count="8">
    <x:tableColumn id="1" name="承認番号"/>
    <x:tableColumn id="2" name="商品申請番号"/>
    <x:tableColumn id="3" name="標章番号"/>
    <x:tableColumn id="4" name="図案版"/>
    <x:tableColumn id="5" name="状態"/>
    <x:tableColumn id="6" name="開始日"/>
    <x:tableColumn id="7" name="最終有効日"/>
    <x:tableColumn id="8" name="証拠参照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_ja_5" displayName="T_ja_5" ref="A5:J15" headerRowCount="1" totalsRowCount="0" totalsRowShown="0">
  <x:autoFilter ref="A5:J15"/>
  <x:tableColumns count="10">
    <x:tableColumn id="1" name="範囲番号"/>
    <x:tableColumn id="2" name="許諾番号"/>
    <x:tableColumn id="3" name="標章番号"/>
    <x:tableColumn id="4" name="商品申請番号"/>
    <x:tableColumn id="5" name="販路"/>
    <x:tableColumn id="6" name="地域"/>
    <x:tableColumn id="7" name="開始日"/>
    <x:tableColumn id="8" name="最終有効日"/>
    <x:tableColumn id="9" name="状態"/>
    <x:tableColumn id="10" name="証拠参照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_ja_6" displayName="T_ja_6" ref="A5:D11" headerRowCount="1" totalsRowCount="0" totalsRowShown="0">
  <x:autoFilter ref="A5:D11"/>
  <x:tableColumns count="4">
    <x:tableColumn id="1" name="仮想条件"/>
    <x:tableColumn id="2" name="期待結果"/>
    <x:tableColumn id="3" name="計算結果"/>
    <x:tableColumn id="4" name="照合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c0a85d8b8fc47b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de9aa58b09a469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0a20cdaada54fa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384cbb9559a848e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53de3f9e03704e7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d6ad73b54b44b6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d206b61e94904a3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0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期限と保留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40" customHeight="1">
      <x:c r="A3" s="2" t="str">
        <x:v>すべて仮想記録。「記録有効」は製造販売の許可ではなく、権限者の判断が必要。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商品申請番号</x:v>
      </x:c>
      <x:c r="B5" s="5" t="str">
        <x:v>供給者許諾</x:v>
      </x:c>
      <x:c r="C5" s="5" t="str">
        <x:v>標章権利</x:v>
      </x:c>
      <x:c r="D5" s="5" t="str">
        <x:v>図案版</x:v>
      </x:c>
      <x:c r="E5" s="5" t="str">
        <x:v>販路地域</x:v>
      </x:c>
      <x:c r="F5" s="5" t="str">
        <x:v>第三者権利</x:v>
      </x:c>
      <x:c r="G5" s="5" t="str">
        <x:v>番号の一意性</x:v>
      </x:c>
      <x:c r="H5" s="5" t="str">
        <x:v>判定</x:v>
      </x:c>
      <x:c r="I5" s="5" t="str">
        <x:v>担当者</x:v>
      </x:c>
      <x:c r="J5" s="5" t="str">
        <x:v>次の作業</x:v>
      </x:c>
    </x:row>
    <x:row r="6" ht="32" customHeight="1">
      <x:c r="A6" s="2" t="str">
        <x:f>IF('商品'!A6="","",'商品'!A6)</x:f>
        <x:v>P001</x:v>
      </x:c>
      <x:c r="B6" s="2" t="str">
        <x:f>IF('商品'!A6="","",IF(AND('商品'!B6&lt;&gt;"",COUNTIF('供給者許諾'!$A$6:$A$15,'商品'!B6)=1),IF(AND(INDEX('供給者許諾'!$C$6:$C$15,MATCH('商品'!B6,'供給者許諾'!$A$6:$A$15,0))="承認済み",ISNUMBER(INDEX('供給者許諾'!$D$6:$D$15,MATCH('商品'!B6,'供給者許諾'!$A$6:$A$15,0))),ISNUMBER(INDEX('供給者許諾'!$E$6:$E$15,MATCH('商品'!B6,'供給者許諾'!$A$6:$A$15,0))),INDEX('供給者許諾'!$D$6:$D$15,MATCH('商品'!B6,'供給者許諾'!$A$6:$A$15,0))&lt;='利用案内'!$B$5,INDEX('供給者許諾'!$E$6:$E$15,MATCH('商品'!B6,'供給者許諾'!$A$6:$A$15,0))&gt;='利用案内'!$B$5,INDEX('供給者許諾'!$D$6:$D$15,MATCH('商品'!B6,'供給者許諾'!$A$6:$A$15,0))&lt;=INDEX('供給者許諾'!$E$6:$E$15,MATCH('商品'!B6,'供給者許諾'!$A$6:$A$15,0)),INDEX('供給者許諾'!$F$6:$F$15,MATCH('商品'!B6,'供給者許諾'!$A$6:$A$15,0))&lt;&gt;"",INDEX('供給者許諾'!$G$6:$G$15,MATCH('商品'!B6,'供給者許諾'!$A$6:$A$15,0))&lt;&gt;"",INDEX('供給者許諾'!$H$6:$H$15,MATCH('商品'!B6,'供給者許諾'!$A$6:$A$15,0))&lt;&gt;"",OR(AND(INDEX('供給者許諾'!$B$6:$B$15,MATCH('商品'!B6,'供給者許諾'!$A$6:$A$15,0))="学内利用",'商品'!G6="学内利用"),AND(INDEX('供給者許諾'!$B$6:$B$15,MATCH('商品'!B6,'供給者許諾'!$A$6:$A$15,0))="一般販売",OR('商品'!G6="一般販売",'商品'!G6="学内利用")))),"記録有効","保留"),"保留"))</x:f>
        <x:v>記録有効</x:v>
      </x:c>
      <x:c r="C6" s="2" t="str">
        <x:f>IF('商品'!A6="","",IF(AND('商品'!C6&lt;&gt;"",COUNTIF('標章権利'!$A$6:$A$15,'商品'!C6)=1),IF(AND(INDEX('標章権利'!$C$6:$C$15,MATCH('商品'!C6,'標章権利'!$A$6:$A$15,0))="承認済み",ISNUMBER(INDEX('標章権利'!$D$6:$D$15,MATCH('商品'!C6,'標章権利'!$A$6:$A$15,0))),ISNUMBER(INDEX('標章権利'!$E$6:$E$15,MATCH('商品'!C6,'標章権利'!$A$6:$A$15,0))),INDEX('標章権利'!$D$6:$D$15,MATCH('商品'!C6,'標章権利'!$A$6:$A$15,0))&lt;='利用案内'!$B$5,INDEX('標章権利'!$E$6:$E$15,MATCH('商品'!C6,'標章権利'!$A$6:$A$15,0))&gt;='利用案内'!$B$5,INDEX('標章権利'!$D$6:$D$15,MATCH('商品'!C6,'標章権利'!$A$6:$A$15,0))&lt;=INDEX('標章権利'!$E$6:$E$15,MATCH('商品'!C6,'標章権利'!$A$6:$A$15,0)),INDEX('標章権利'!$F$6:$F$15,MATCH('商品'!C6,'標章権利'!$A$6:$A$15,0))&lt;&gt;"",INDEX('標章権利'!$B$6:$B$15,MATCH('商品'!C6,'標章権利'!$A$6:$A$15,0))&lt;&gt;""),"記録有効","保留"),"保留"))</x:f>
        <x:v>記録有効</x:v>
      </x:c>
      <x:c r="D6" s="2" t="str">
        <x:f>IF('商品'!A6="","",IF(AND('商品'!E6&lt;&gt;"",COUNTIF('図案承認'!$A$6:$A$15,'商品'!E6)=1),IF(AND(INDEX('図案承認'!$E$6:$E$15,MATCH('商品'!E6,'図案承認'!$A$6:$A$15,0))="承認済み",ISNUMBER(INDEX('図案承認'!$F$6:$F$15,MATCH('商品'!E6,'図案承認'!$A$6:$A$15,0))),ISNUMBER(INDEX('図案承認'!$G$6:$G$15,MATCH('商品'!E6,'図案承認'!$A$6:$A$15,0))),INDEX('図案承認'!$F$6:$F$15,MATCH('商品'!E6,'図案承認'!$A$6:$A$15,0))&lt;='利用案内'!$B$5,INDEX('図案承認'!$G$6:$G$15,MATCH('商品'!E6,'図案承認'!$A$6:$A$15,0))&gt;='利用案内'!$B$5,INDEX('図案承認'!$F$6:$F$15,MATCH('商品'!E6,'図案承認'!$A$6:$A$15,0))&lt;=INDEX('図案承認'!$G$6:$G$15,MATCH('商品'!E6,'図案承認'!$A$6:$A$15,0)),INDEX('図案承認'!$H$6:$H$15,MATCH('商品'!E6,'図案承認'!$A$6:$A$15,0))&lt;&gt;"",INDEX('図案承認'!$B$6:$B$15,MATCH('商品'!E6,'図案承認'!$A$6:$A$15,0))='商品'!A6,INDEX('図案承認'!$C$6:$C$15,MATCH('商品'!E6,'図案承認'!$A$6:$A$15,0))='商品'!C6,INDEX('図案承認'!$D$6:$D$15,MATCH('商品'!E6,'図案承認'!$A$6:$A$15,0))='商品'!D6,'商品'!D6&lt;&gt;""),"記録有効","保留"),"保留"))</x:f>
        <x:v>記録有効</x:v>
      </x:c>
      <x:c r="E6" s="2" t="str">
        <x:f>IF('商品'!A6="","",IF(AND('商品'!F6&lt;&gt;"",COUNTIF('販路地域範囲'!$A$6:$A$15,'商品'!F6)=1),IF(AND(INDEX('販路地域範囲'!$I$6:$I$15,MATCH('商品'!F6,'販路地域範囲'!$A$6:$A$15,0))="承認済み",ISNUMBER(INDEX('販路地域範囲'!$G$6:$G$15,MATCH('商品'!F6,'販路地域範囲'!$A$6:$A$15,0))),ISNUMBER(INDEX('販路地域範囲'!$H$6:$H$15,MATCH('商品'!F6,'販路地域範囲'!$A$6:$A$15,0))),INDEX('販路地域範囲'!$G$6:$G$15,MATCH('商品'!F6,'販路地域範囲'!$A$6:$A$15,0))&lt;='利用案内'!$B$5,INDEX('販路地域範囲'!$H$6:$H$15,MATCH('商品'!F6,'販路地域範囲'!$A$6:$A$15,0))&gt;='利用案内'!$B$5,INDEX('販路地域範囲'!$G$6:$G$15,MATCH('商品'!F6,'販路地域範囲'!$A$6:$A$15,0))&lt;=INDEX('販路地域範囲'!$H$6:$H$15,MATCH('商品'!F6,'販路地域範囲'!$A$6:$A$15,0)),INDEX('販路地域範囲'!$J$6:$J$15,MATCH('商品'!F6,'販路地域範囲'!$A$6:$A$15,0))&lt;&gt;"",INDEX('販路地域範囲'!$B$6:$B$15,MATCH('商品'!F6,'販路地域範囲'!$A$6:$A$15,0))='商品'!B6,INDEX('販路地域範囲'!$C$6:$C$15,MATCH('商品'!F6,'販路地域範囲'!$A$6:$A$15,0))='商品'!C6,INDEX('販路地域範囲'!$D$6:$D$15,MATCH('商品'!F6,'販路地域範囲'!$A$6:$A$15,0))='商品'!A6,INDEX('販路地域範囲'!$E$6:$E$15,MATCH('商品'!F6,'販路地域範囲'!$A$6:$A$15,0))='商品'!G6,INDEX('販路地域範囲'!$F$6:$F$15,MATCH('商品'!F6,'販路地域範囲'!$A$6:$A$15,0))='商品'!H6,'商品'!G6&lt;&gt;"",'商品'!H6&lt;&gt;""),"記録有効","保留"),"保留"))</x:f>
        <x:v>記録有効</x:v>
      </x:c>
      <x:c r="F6" s="2" t="str">
        <x:f>IF('商品'!A6="","",IF(AND('商品'!I6="該当なし",'商品'!J6="該当なし"),"記録有効",IF(AND('商品'!I6&lt;&gt;"",'商品'!J6&lt;&gt;"",COUNTIF('標章権利'!$A$6:$A$15,'商品'!I6)=1,COUNTIF('販路地域範囲'!$A$6:$A$15,'商品'!J6)=1),IF(AND(INDEX('標章権利'!$C$6:$C$15,MATCH('商品'!I6,'標章権利'!$A$6:$A$15,0))="承認済み",ISNUMBER(INDEX('標章権利'!$D$6:$D$15,MATCH('商品'!I6,'標章権利'!$A$6:$A$15,0))),ISNUMBER(INDEX('標章権利'!$E$6:$E$15,MATCH('商品'!I6,'標章権利'!$A$6:$A$15,0))),INDEX('標章権利'!$D$6:$D$15,MATCH('商品'!I6,'標章権利'!$A$6:$A$15,0))&lt;='利用案内'!$B$5,INDEX('標章権利'!$E$6:$E$15,MATCH('商品'!I6,'標章権利'!$A$6:$A$15,0))&gt;='利用案内'!$B$5,INDEX('標章権利'!$D$6:$D$15,MATCH('商品'!I6,'標章権利'!$A$6:$A$15,0))&lt;=INDEX('標章権利'!$E$6:$E$15,MATCH('商品'!I6,'標章権利'!$A$6:$A$15,0)),INDEX('標章権利'!$F$6:$F$15,MATCH('商品'!I6,'標章権利'!$A$6:$A$15,0))&lt;&gt;"",TRIM(INDEX('標章権利'!$B$6:$B$15,MATCH('商品'!I6,'標章権利'!$A$6:$A$15,0)))&lt;&gt;"",INDEX('販路地域範囲'!$I$6:$I$15,MATCH('商品'!J6,'販路地域範囲'!$A$6:$A$15,0))="承認済み",ISNUMBER(INDEX('販路地域範囲'!$G$6:$G$15,MATCH('商品'!J6,'販路地域範囲'!$A$6:$A$15,0))),ISNUMBER(INDEX('販路地域範囲'!$H$6:$H$15,MATCH('商品'!J6,'販路地域範囲'!$A$6:$A$15,0))),INDEX('販路地域範囲'!$G$6:$G$15,MATCH('商品'!J6,'販路地域範囲'!$A$6:$A$15,0))&lt;='利用案内'!$B$5,INDEX('販路地域範囲'!$H$6:$H$15,MATCH('商品'!J6,'販路地域範囲'!$A$6:$A$15,0))&gt;='利用案内'!$B$5,INDEX('販路地域範囲'!$G$6:$G$15,MATCH('商品'!J6,'販路地域範囲'!$A$6:$A$15,0))&lt;=INDEX('販路地域範囲'!$H$6:$H$15,MATCH('商品'!J6,'販路地域範囲'!$A$6:$A$15,0)),INDEX('販路地域範囲'!$J$6:$J$15,MATCH('商品'!J6,'販路地域範囲'!$A$6:$A$15,0))&lt;&gt;"",INDEX('販路地域範囲'!$B$6:$B$15,MATCH('商品'!J6,'販路地域範囲'!$A$6:$A$15,0))='商品'!B6,INDEX('販路地域範囲'!$C$6:$C$15,MATCH('商品'!J6,'販路地域範囲'!$A$6:$A$15,0))='商品'!I6,INDEX('販路地域範囲'!$D$6:$D$15,MATCH('商品'!J6,'販路地域範囲'!$A$6:$A$15,0))='商品'!A6,INDEX('販路地域範囲'!$E$6:$E$15,MATCH('商品'!J6,'販路地域範囲'!$A$6:$A$15,0))='商品'!G6,INDEX('販路地域範囲'!$F$6:$F$15,MATCH('商品'!J6,'販路地域範囲'!$A$6:$A$15,0))='商品'!H6,'商品'!G6&lt;&gt;"",'商品'!H6&lt;&gt;""),"記録有効","保留"),"保留")))</x:f>
        <x:v>記録有効</x:v>
      </x:c>
      <x:c r="G6" s="2" t="str">
        <x:f>IF('商品'!A6="","",IF(AND('商品'!A6&lt;&gt;"",COUNTIF('商品'!$A$6:$A$15,'商品'!A6)=1,'商品'!K6&lt;&gt;""),IF(AND(1=1),"記録有効","保留"),"保留"))</x:f>
        <x:v>記録有効</x:v>
      </x:c>
      <x:c r="H6" s="2" t="str">
        <x:f>IF(A6="","",IF(COUNTIF(B6:G6,"保留")&gt;0,"保留","権限者確認待ち"))</x:f>
        <x:v>権限者確認待ち</x:v>
      </x:c>
      <x:c r="I6" s="2" t="str">
        <x:f>IF(A6="","",'商品'!K6)</x:f>
        <x:v>許諾担当者</x:v>
      </x:c>
      <x:c r="J6" s="2" t="str">
        <x:f>IF(A6="","",IF(H6="保留","権利者と証拠を補正する","権限者の別途判断を保存"))</x:f>
        <x:v>権限者の別途判断を保存</x:v>
      </x:c>
    </x:row>
    <x:row r="7" ht="32" customHeight="1">
      <x:c r="A7" s="2" t="str">
        <x:f>IF('商品'!A7="","",'商品'!A7)</x:f>
        <x:v>P002</x:v>
      </x:c>
      <x:c r="B7" s="2" t="str">
        <x:f>IF('商品'!A7="","",IF(AND('商品'!B7&lt;&gt;"",COUNTIF('供給者許諾'!$A$6:$A$15,'商品'!B7)=1),IF(AND(INDEX('供給者許諾'!$C$6:$C$15,MATCH('商品'!B7,'供給者許諾'!$A$6:$A$15,0))="承認済み",ISNUMBER(INDEX('供給者許諾'!$D$6:$D$15,MATCH('商品'!B7,'供給者許諾'!$A$6:$A$15,0))),ISNUMBER(INDEX('供給者許諾'!$E$6:$E$15,MATCH('商品'!B7,'供給者許諾'!$A$6:$A$15,0))),INDEX('供給者許諾'!$D$6:$D$15,MATCH('商品'!B7,'供給者許諾'!$A$6:$A$15,0))&lt;='利用案内'!$B$5,INDEX('供給者許諾'!$E$6:$E$15,MATCH('商品'!B7,'供給者許諾'!$A$6:$A$15,0))&gt;='利用案内'!$B$5,INDEX('供給者許諾'!$D$6:$D$15,MATCH('商品'!B7,'供給者許諾'!$A$6:$A$15,0))&lt;=INDEX('供給者許諾'!$E$6:$E$15,MATCH('商品'!B7,'供給者許諾'!$A$6:$A$15,0)),INDEX('供給者許諾'!$F$6:$F$15,MATCH('商品'!B7,'供給者許諾'!$A$6:$A$15,0))&lt;&gt;"",INDEX('供給者許諾'!$G$6:$G$15,MATCH('商品'!B7,'供給者許諾'!$A$6:$A$15,0))&lt;&gt;"",INDEX('供給者許諾'!$H$6:$H$15,MATCH('商品'!B7,'供給者許諾'!$A$6:$A$15,0))&lt;&gt;"",OR(AND(INDEX('供給者許諾'!$B$6:$B$15,MATCH('商品'!B7,'供給者許諾'!$A$6:$A$15,0))="学内利用",'商品'!G7="学内利用"),AND(INDEX('供給者許諾'!$B$6:$B$15,MATCH('商品'!B7,'供給者許諾'!$A$6:$A$15,0))="一般販売",OR('商品'!G7="一般販売",'商品'!G7="学内利用")))),"記録有効","保留"),"保留"))</x:f>
        <x:v>保留</x:v>
      </x:c>
      <x:c r="C7" s="2" t="str">
        <x:f>IF('商品'!A7="","",IF(AND('商品'!C7&lt;&gt;"",COUNTIF('標章権利'!$A$6:$A$15,'商品'!C7)=1),IF(AND(INDEX('標章権利'!$C$6:$C$15,MATCH('商品'!C7,'標章権利'!$A$6:$A$15,0))="承認済み",ISNUMBER(INDEX('標章権利'!$D$6:$D$15,MATCH('商品'!C7,'標章権利'!$A$6:$A$15,0))),ISNUMBER(INDEX('標章権利'!$E$6:$E$15,MATCH('商品'!C7,'標章権利'!$A$6:$A$15,0))),INDEX('標章権利'!$D$6:$D$15,MATCH('商品'!C7,'標章権利'!$A$6:$A$15,0))&lt;='利用案内'!$B$5,INDEX('標章権利'!$E$6:$E$15,MATCH('商品'!C7,'標章権利'!$A$6:$A$15,0))&gt;='利用案内'!$B$5,INDEX('標章権利'!$D$6:$D$15,MATCH('商品'!C7,'標章権利'!$A$6:$A$15,0))&lt;=INDEX('標章権利'!$E$6:$E$15,MATCH('商品'!C7,'標章権利'!$A$6:$A$15,0)),INDEX('標章権利'!$F$6:$F$15,MATCH('商品'!C7,'標章権利'!$A$6:$A$15,0))&lt;&gt;"",INDEX('標章権利'!$B$6:$B$15,MATCH('商品'!C7,'標章権利'!$A$6:$A$15,0))&lt;&gt;""),"記録有効","保留"),"保留"))</x:f>
        <x:v>記録有効</x:v>
      </x:c>
      <x:c r="D7" s="2" t="str">
        <x:f>IF('商品'!A7="","",IF(AND('商品'!E7&lt;&gt;"",COUNTIF('図案承認'!$A$6:$A$15,'商品'!E7)=1),IF(AND(INDEX('図案承認'!$E$6:$E$15,MATCH('商品'!E7,'図案承認'!$A$6:$A$15,0))="承認済み",ISNUMBER(INDEX('図案承認'!$F$6:$F$15,MATCH('商品'!E7,'図案承認'!$A$6:$A$15,0))),ISNUMBER(INDEX('図案承認'!$G$6:$G$15,MATCH('商品'!E7,'図案承認'!$A$6:$A$15,0))),INDEX('図案承認'!$F$6:$F$15,MATCH('商品'!E7,'図案承認'!$A$6:$A$15,0))&lt;='利用案内'!$B$5,INDEX('図案承認'!$G$6:$G$15,MATCH('商品'!E7,'図案承認'!$A$6:$A$15,0))&gt;='利用案内'!$B$5,INDEX('図案承認'!$F$6:$F$15,MATCH('商品'!E7,'図案承認'!$A$6:$A$15,0))&lt;=INDEX('図案承認'!$G$6:$G$15,MATCH('商品'!E7,'図案承認'!$A$6:$A$15,0)),INDEX('図案承認'!$H$6:$H$15,MATCH('商品'!E7,'図案承認'!$A$6:$A$15,0))&lt;&gt;"",INDEX('図案承認'!$B$6:$B$15,MATCH('商品'!E7,'図案承認'!$A$6:$A$15,0))='商品'!A7,INDEX('図案承認'!$C$6:$C$15,MATCH('商品'!E7,'図案承認'!$A$6:$A$15,0))='商品'!C7,INDEX('図案承認'!$D$6:$D$15,MATCH('商品'!E7,'図案承認'!$A$6:$A$15,0))='商品'!D7,'商品'!D7&lt;&gt;""),"記録有効","保留"),"保留"))</x:f>
        <x:v>記録有効</x:v>
      </x:c>
      <x:c r="E7" s="2" t="str">
        <x:f>IF('商品'!A7="","",IF(AND('商品'!F7&lt;&gt;"",COUNTIF('販路地域範囲'!$A$6:$A$15,'商品'!F7)=1),IF(AND(INDEX('販路地域範囲'!$I$6:$I$15,MATCH('商品'!F7,'販路地域範囲'!$A$6:$A$15,0))="承認済み",ISNUMBER(INDEX('販路地域範囲'!$G$6:$G$15,MATCH('商品'!F7,'販路地域範囲'!$A$6:$A$15,0))),ISNUMBER(INDEX('販路地域範囲'!$H$6:$H$15,MATCH('商品'!F7,'販路地域範囲'!$A$6:$A$15,0))),INDEX('販路地域範囲'!$G$6:$G$15,MATCH('商品'!F7,'販路地域範囲'!$A$6:$A$15,0))&lt;='利用案内'!$B$5,INDEX('販路地域範囲'!$H$6:$H$15,MATCH('商品'!F7,'販路地域範囲'!$A$6:$A$15,0))&gt;='利用案内'!$B$5,INDEX('販路地域範囲'!$G$6:$G$15,MATCH('商品'!F7,'販路地域範囲'!$A$6:$A$15,0))&lt;=INDEX('販路地域範囲'!$H$6:$H$15,MATCH('商品'!F7,'販路地域範囲'!$A$6:$A$15,0)),INDEX('販路地域範囲'!$J$6:$J$15,MATCH('商品'!F7,'販路地域範囲'!$A$6:$A$15,0))&lt;&gt;"",INDEX('販路地域範囲'!$B$6:$B$15,MATCH('商品'!F7,'販路地域範囲'!$A$6:$A$15,0))='商品'!B7,INDEX('販路地域範囲'!$C$6:$C$15,MATCH('商品'!F7,'販路地域範囲'!$A$6:$A$15,0))='商品'!C7,INDEX('販路地域範囲'!$D$6:$D$15,MATCH('商品'!F7,'販路地域範囲'!$A$6:$A$15,0))='商品'!A7,INDEX('販路地域範囲'!$E$6:$E$15,MATCH('商品'!F7,'販路地域範囲'!$A$6:$A$15,0))='商品'!G7,INDEX('販路地域範囲'!$F$6:$F$15,MATCH('商品'!F7,'販路地域範囲'!$A$6:$A$15,0))='商品'!H7,'商品'!G7&lt;&gt;"",'商品'!H7&lt;&gt;""),"記録有効","保留"),"保留"))</x:f>
        <x:v>保留</x:v>
      </x:c>
      <x:c r="F7" s="2" t="str">
        <x:f>IF('商品'!A7="","",IF(AND('商品'!I7="該当なし",'商品'!J7="該当なし"),"記録有効",IF(AND('商品'!I7&lt;&gt;"",'商品'!J7&lt;&gt;"",COUNTIF('標章権利'!$A$6:$A$15,'商品'!I7)=1,COUNTIF('販路地域範囲'!$A$6:$A$15,'商品'!J7)=1),IF(AND(INDEX('標章権利'!$C$6:$C$15,MATCH('商品'!I7,'標章権利'!$A$6:$A$15,0))="承認済み",ISNUMBER(INDEX('標章権利'!$D$6:$D$15,MATCH('商品'!I7,'標章権利'!$A$6:$A$15,0))),ISNUMBER(INDEX('標章権利'!$E$6:$E$15,MATCH('商品'!I7,'標章権利'!$A$6:$A$15,0))),INDEX('標章権利'!$D$6:$D$15,MATCH('商品'!I7,'標章権利'!$A$6:$A$15,0))&lt;='利用案内'!$B$5,INDEX('標章権利'!$E$6:$E$15,MATCH('商品'!I7,'標章権利'!$A$6:$A$15,0))&gt;='利用案内'!$B$5,INDEX('標章権利'!$D$6:$D$15,MATCH('商品'!I7,'標章権利'!$A$6:$A$15,0))&lt;=INDEX('標章権利'!$E$6:$E$15,MATCH('商品'!I7,'標章権利'!$A$6:$A$15,0)),INDEX('標章権利'!$F$6:$F$15,MATCH('商品'!I7,'標章権利'!$A$6:$A$15,0))&lt;&gt;"",TRIM(INDEX('標章権利'!$B$6:$B$15,MATCH('商品'!I7,'標章権利'!$A$6:$A$15,0)))&lt;&gt;"",INDEX('販路地域範囲'!$I$6:$I$15,MATCH('商品'!J7,'販路地域範囲'!$A$6:$A$15,0))="承認済み",ISNUMBER(INDEX('販路地域範囲'!$G$6:$G$15,MATCH('商品'!J7,'販路地域範囲'!$A$6:$A$15,0))),ISNUMBER(INDEX('販路地域範囲'!$H$6:$H$15,MATCH('商品'!J7,'販路地域範囲'!$A$6:$A$15,0))),INDEX('販路地域範囲'!$G$6:$G$15,MATCH('商品'!J7,'販路地域範囲'!$A$6:$A$15,0))&lt;='利用案内'!$B$5,INDEX('販路地域範囲'!$H$6:$H$15,MATCH('商品'!J7,'販路地域範囲'!$A$6:$A$15,0))&gt;='利用案内'!$B$5,INDEX('販路地域範囲'!$G$6:$G$15,MATCH('商品'!J7,'販路地域範囲'!$A$6:$A$15,0))&lt;=INDEX('販路地域範囲'!$H$6:$H$15,MATCH('商品'!J7,'販路地域範囲'!$A$6:$A$15,0)),INDEX('販路地域範囲'!$J$6:$J$15,MATCH('商品'!J7,'販路地域範囲'!$A$6:$A$15,0))&lt;&gt;"",INDEX('販路地域範囲'!$B$6:$B$15,MATCH('商品'!J7,'販路地域範囲'!$A$6:$A$15,0))='商品'!B7,INDEX('販路地域範囲'!$C$6:$C$15,MATCH('商品'!J7,'販路地域範囲'!$A$6:$A$15,0))='商品'!I7,INDEX('販路地域範囲'!$D$6:$D$15,MATCH('商品'!J7,'販路地域範囲'!$A$6:$A$15,0))='商品'!A7,INDEX('販路地域範囲'!$E$6:$E$15,MATCH('商品'!J7,'販路地域範囲'!$A$6:$A$15,0))='商品'!G7,INDEX('販路地域範囲'!$F$6:$F$15,MATCH('商品'!J7,'販路地域範囲'!$A$6:$A$15,0))='商品'!H7,'商品'!G7&lt;&gt;"",'商品'!H7&lt;&gt;""),"記録有効","保留"),"保留")))</x:f>
        <x:v>記録有効</x:v>
      </x:c>
      <x:c r="G7" s="2" t="str">
        <x:f>IF('商品'!A7="","",IF(AND('商品'!A7&lt;&gt;"",COUNTIF('商品'!$A$6:$A$15,'商品'!A7)=1,'商品'!K7&lt;&gt;""),IF(AND(1=1),"記録有効","保留"),"保留"))</x:f>
        <x:v>記録有効</x:v>
      </x:c>
      <x:c r="H7" s="2" t="str">
        <x:f>IF(A7="","",IF(COUNTIF(B7:G7,"保留")&gt;0,"保留","権限者確認待ち"))</x:f>
        <x:v>保留</x:v>
      </x:c>
      <x:c r="I7" s="2" t="str">
        <x:f>IF(A7="","",'商品'!K7)</x:f>
        <x:v>許諾担当者</x:v>
      </x:c>
      <x:c r="J7" s="2" t="str">
        <x:f>IF(A7="","",IF(H7="保留","権利者と証拠を補正する","権限者の別途判断を保存"))</x:f>
        <x:v>権利者と証拠を補正する</x:v>
      </x:c>
    </x:row>
    <x:row r="8" ht="32" customHeight="1">
      <x:c r="A8" s="2" t="str">
        <x:f>IF('商品'!A8="","",'商品'!A8)</x:f>
        <x:v>P003</x:v>
      </x:c>
      <x:c r="B8" s="2" t="str">
        <x:f>IF('商品'!A8="","",IF(AND('商品'!B8&lt;&gt;"",COUNTIF('供給者許諾'!$A$6:$A$15,'商品'!B8)=1),IF(AND(INDEX('供給者許諾'!$C$6:$C$15,MATCH('商品'!B8,'供給者許諾'!$A$6:$A$15,0))="承認済み",ISNUMBER(INDEX('供給者許諾'!$D$6:$D$15,MATCH('商品'!B8,'供給者許諾'!$A$6:$A$15,0))),ISNUMBER(INDEX('供給者許諾'!$E$6:$E$15,MATCH('商品'!B8,'供給者許諾'!$A$6:$A$15,0))),INDEX('供給者許諾'!$D$6:$D$15,MATCH('商品'!B8,'供給者許諾'!$A$6:$A$15,0))&lt;='利用案内'!$B$5,INDEX('供給者許諾'!$E$6:$E$15,MATCH('商品'!B8,'供給者許諾'!$A$6:$A$15,0))&gt;='利用案内'!$B$5,INDEX('供給者許諾'!$D$6:$D$15,MATCH('商品'!B8,'供給者許諾'!$A$6:$A$15,0))&lt;=INDEX('供給者許諾'!$E$6:$E$15,MATCH('商品'!B8,'供給者許諾'!$A$6:$A$15,0)),INDEX('供給者許諾'!$F$6:$F$15,MATCH('商品'!B8,'供給者許諾'!$A$6:$A$15,0))&lt;&gt;"",INDEX('供給者許諾'!$G$6:$G$15,MATCH('商品'!B8,'供給者許諾'!$A$6:$A$15,0))&lt;&gt;"",INDEX('供給者許諾'!$H$6:$H$15,MATCH('商品'!B8,'供給者許諾'!$A$6:$A$15,0))&lt;&gt;"",OR(AND(INDEX('供給者許諾'!$B$6:$B$15,MATCH('商品'!B8,'供給者許諾'!$A$6:$A$15,0))="学内利用",'商品'!G8="学内利用"),AND(INDEX('供給者許諾'!$B$6:$B$15,MATCH('商品'!B8,'供給者許諾'!$A$6:$A$15,0))="一般販売",OR('商品'!G8="一般販売",'商品'!G8="学内利用")))),"記録有効","保留"),"保留"))</x:f>
        <x:v>記録有効</x:v>
      </x:c>
      <x:c r="C8" s="2" t="str">
        <x:f>IF('商品'!A8="","",IF(AND('商品'!C8&lt;&gt;"",COUNTIF('標章権利'!$A$6:$A$15,'商品'!C8)=1),IF(AND(INDEX('標章権利'!$C$6:$C$15,MATCH('商品'!C8,'標章権利'!$A$6:$A$15,0))="承認済み",ISNUMBER(INDEX('標章権利'!$D$6:$D$15,MATCH('商品'!C8,'標章権利'!$A$6:$A$15,0))),ISNUMBER(INDEX('標章権利'!$E$6:$E$15,MATCH('商品'!C8,'標章権利'!$A$6:$A$15,0))),INDEX('標章権利'!$D$6:$D$15,MATCH('商品'!C8,'標章権利'!$A$6:$A$15,0))&lt;='利用案内'!$B$5,INDEX('標章権利'!$E$6:$E$15,MATCH('商品'!C8,'標章権利'!$A$6:$A$15,0))&gt;='利用案内'!$B$5,INDEX('標章権利'!$D$6:$D$15,MATCH('商品'!C8,'標章権利'!$A$6:$A$15,0))&lt;=INDEX('標章権利'!$E$6:$E$15,MATCH('商品'!C8,'標章権利'!$A$6:$A$15,0)),INDEX('標章権利'!$F$6:$F$15,MATCH('商品'!C8,'標章権利'!$A$6:$A$15,0))&lt;&gt;"",INDEX('標章権利'!$B$6:$B$15,MATCH('商品'!C8,'標章権利'!$A$6:$A$15,0))&lt;&gt;""),"記録有効","保留"),"保留"))</x:f>
        <x:v>記録有効</x:v>
      </x:c>
      <x:c r="D8" s="2" t="str">
        <x:f>IF('商品'!A8="","",IF(AND('商品'!E8&lt;&gt;"",COUNTIF('図案承認'!$A$6:$A$15,'商品'!E8)=1),IF(AND(INDEX('図案承認'!$E$6:$E$15,MATCH('商品'!E8,'図案承認'!$A$6:$A$15,0))="承認済み",ISNUMBER(INDEX('図案承認'!$F$6:$F$15,MATCH('商品'!E8,'図案承認'!$A$6:$A$15,0))),ISNUMBER(INDEX('図案承認'!$G$6:$G$15,MATCH('商品'!E8,'図案承認'!$A$6:$A$15,0))),INDEX('図案承認'!$F$6:$F$15,MATCH('商品'!E8,'図案承認'!$A$6:$A$15,0))&lt;='利用案内'!$B$5,INDEX('図案承認'!$G$6:$G$15,MATCH('商品'!E8,'図案承認'!$A$6:$A$15,0))&gt;='利用案内'!$B$5,INDEX('図案承認'!$F$6:$F$15,MATCH('商品'!E8,'図案承認'!$A$6:$A$15,0))&lt;=INDEX('図案承認'!$G$6:$G$15,MATCH('商品'!E8,'図案承認'!$A$6:$A$15,0)),INDEX('図案承認'!$H$6:$H$15,MATCH('商品'!E8,'図案承認'!$A$6:$A$15,0))&lt;&gt;"",INDEX('図案承認'!$B$6:$B$15,MATCH('商品'!E8,'図案承認'!$A$6:$A$15,0))='商品'!A8,INDEX('図案承認'!$C$6:$C$15,MATCH('商品'!E8,'図案承認'!$A$6:$A$15,0))='商品'!C8,INDEX('図案承認'!$D$6:$D$15,MATCH('商品'!E8,'図案承認'!$A$6:$A$15,0))='商品'!D8,'商品'!D8&lt;&gt;""),"記録有効","保留"),"保留"))</x:f>
        <x:v>記録有効</x:v>
      </x:c>
      <x:c r="E8" s="2" t="str">
        <x:f>IF('商品'!A8="","",IF(AND('商品'!F8&lt;&gt;"",COUNTIF('販路地域範囲'!$A$6:$A$15,'商品'!F8)=1),IF(AND(INDEX('販路地域範囲'!$I$6:$I$15,MATCH('商品'!F8,'販路地域範囲'!$A$6:$A$15,0))="承認済み",ISNUMBER(INDEX('販路地域範囲'!$G$6:$G$15,MATCH('商品'!F8,'販路地域範囲'!$A$6:$A$15,0))),ISNUMBER(INDEX('販路地域範囲'!$H$6:$H$15,MATCH('商品'!F8,'販路地域範囲'!$A$6:$A$15,0))),INDEX('販路地域範囲'!$G$6:$G$15,MATCH('商品'!F8,'販路地域範囲'!$A$6:$A$15,0))&lt;='利用案内'!$B$5,INDEX('販路地域範囲'!$H$6:$H$15,MATCH('商品'!F8,'販路地域範囲'!$A$6:$A$15,0))&gt;='利用案内'!$B$5,INDEX('販路地域範囲'!$G$6:$G$15,MATCH('商品'!F8,'販路地域範囲'!$A$6:$A$15,0))&lt;=INDEX('販路地域範囲'!$H$6:$H$15,MATCH('商品'!F8,'販路地域範囲'!$A$6:$A$15,0)),INDEX('販路地域範囲'!$J$6:$J$15,MATCH('商品'!F8,'販路地域範囲'!$A$6:$A$15,0))&lt;&gt;"",INDEX('販路地域範囲'!$B$6:$B$15,MATCH('商品'!F8,'販路地域範囲'!$A$6:$A$15,0))='商品'!B8,INDEX('販路地域範囲'!$C$6:$C$15,MATCH('商品'!F8,'販路地域範囲'!$A$6:$A$15,0))='商品'!C8,INDEX('販路地域範囲'!$D$6:$D$15,MATCH('商品'!F8,'販路地域範囲'!$A$6:$A$15,0))='商品'!A8,INDEX('販路地域範囲'!$E$6:$E$15,MATCH('商品'!F8,'販路地域範囲'!$A$6:$A$15,0))='商品'!G8,INDEX('販路地域範囲'!$F$6:$F$15,MATCH('商品'!F8,'販路地域範囲'!$A$6:$A$15,0))='商品'!H8,'商品'!G8&lt;&gt;"",'商品'!H8&lt;&gt;""),"記録有効","保留"),"保留"))</x:f>
        <x:v>記録有効</x:v>
      </x:c>
      <x:c r="F8" s="2" t="str">
        <x:f>IF('商品'!A8="","",IF(AND('商品'!I8="該当なし",'商品'!J8="該当なし"),"記録有効",IF(AND('商品'!I8&lt;&gt;"",'商品'!J8&lt;&gt;"",COUNTIF('標章権利'!$A$6:$A$15,'商品'!I8)=1,COUNTIF('販路地域範囲'!$A$6:$A$15,'商品'!J8)=1),IF(AND(INDEX('標章権利'!$C$6:$C$15,MATCH('商品'!I8,'標章権利'!$A$6:$A$15,0))="承認済み",ISNUMBER(INDEX('標章権利'!$D$6:$D$15,MATCH('商品'!I8,'標章権利'!$A$6:$A$15,0))),ISNUMBER(INDEX('標章権利'!$E$6:$E$15,MATCH('商品'!I8,'標章権利'!$A$6:$A$15,0))),INDEX('標章権利'!$D$6:$D$15,MATCH('商品'!I8,'標章権利'!$A$6:$A$15,0))&lt;='利用案内'!$B$5,INDEX('標章権利'!$E$6:$E$15,MATCH('商品'!I8,'標章権利'!$A$6:$A$15,0))&gt;='利用案内'!$B$5,INDEX('標章権利'!$D$6:$D$15,MATCH('商品'!I8,'標章権利'!$A$6:$A$15,0))&lt;=INDEX('標章権利'!$E$6:$E$15,MATCH('商品'!I8,'標章権利'!$A$6:$A$15,0)),INDEX('標章権利'!$F$6:$F$15,MATCH('商品'!I8,'標章権利'!$A$6:$A$15,0))&lt;&gt;"",TRIM(INDEX('標章権利'!$B$6:$B$15,MATCH('商品'!I8,'標章権利'!$A$6:$A$15,0)))&lt;&gt;"",INDEX('販路地域範囲'!$I$6:$I$15,MATCH('商品'!J8,'販路地域範囲'!$A$6:$A$15,0))="承認済み",ISNUMBER(INDEX('販路地域範囲'!$G$6:$G$15,MATCH('商品'!J8,'販路地域範囲'!$A$6:$A$15,0))),ISNUMBER(INDEX('販路地域範囲'!$H$6:$H$15,MATCH('商品'!J8,'販路地域範囲'!$A$6:$A$15,0))),INDEX('販路地域範囲'!$G$6:$G$15,MATCH('商品'!J8,'販路地域範囲'!$A$6:$A$15,0))&lt;='利用案内'!$B$5,INDEX('販路地域範囲'!$H$6:$H$15,MATCH('商品'!J8,'販路地域範囲'!$A$6:$A$15,0))&gt;='利用案内'!$B$5,INDEX('販路地域範囲'!$G$6:$G$15,MATCH('商品'!J8,'販路地域範囲'!$A$6:$A$15,0))&lt;=INDEX('販路地域範囲'!$H$6:$H$15,MATCH('商品'!J8,'販路地域範囲'!$A$6:$A$15,0)),INDEX('販路地域範囲'!$J$6:$J$15,MATCH('商品'!J8,'販路地域範囲'!$A$6:$A$15,0))&lt;&gt;"",INDEX('販路地域範囲'!$B$6:$B$15,MATCH('商品'!J8,'販路地域範囲'!$A$6:$A$15,0))='商品'!B8,INDEX('販路地域範囲'!$C$6:$C$15,MATCH('商品'!J8,'販路地域範囲'!$A$6:$A$15,0))='商品'!I8,INDEX('販路地域範囲'!$D$6:$D$15,MATCH('商品'!J8,'販路地域範囲'!$A$6:$A$15,0))='商品'!A8,INDEX('販路地域範囲'!$E$6:$E$15,MATCH('商品'!J8,'販路地域範囲'!$A$6:$A$15,0))='商品'!G8,INDEX('販路地域範囲'!$F$6:$F$15,MATCH('商品'!J8,'販路地域範囲'!$A$6:$A$15,0))='商品'!H8,'商品'!G8&lt;&gt;"",'商品'!H8&lt;&gt;""),"記録有効","保留"),"保留")))</x:f>
        <x:v>保留</x:v>
      </x:c>
      <x:c r="G8" s="2" t="str">
        <x:f>IF('商品'!A8="","",IF(AND('商品'!A8&lt;&gt;"",COUNTIF('商品'!$A$6:$A$15,'商品'!A8)=1,'商品'!K8&lt;&gt;""),IF(AND(1=1),"記録有効","保留"),"保留"))</x:f>
        <x:v>記録有効</x:v>
      </x:c>
      <x:c r="H8" s="2" t="str">
        <x:f>IF(A8="","",IF(COUNTIF(B8:G8,"保留")&gt;0,"保留","権限者確認待ち"))</x:f>
        <x:v>保留</x:v>
      </x:c>
      <x:c r="I8" s="2" t="str">
        <x:f>IF(A8="","",'商品'!K8)</x:f>
        <x:v>許諾担当者</x:v>
      </x:c>
      <x:c r="J8" s="2" t="str">
        <x:f>IF(A8="","",IF(H8="保留","権利者と証拠を補正する","権限者の別途判断を保存"))</x:f>
        <x:v>権利者と証拠を補正する</x:v>
      </x:c>
    </x:row>
    <x:row r="9" ht="32" customHeight="1">
      <x:c r="A9" s="2" t="str">
        <x:f>IF('商品'!A9="","",'商品'!A9)</x:f>
        <x:v>P004</x:v>
      </x:c>
      <x:c r="B9" s="2" t="str">
        <x:f>IF('商品'!A9="","",IF(AND('商品'!B9&lt;&gt;"",COUNTIF('供給者許諾'!$A$6:$A$15,'商品'!B9)=1),IF(AND(INDEX('供給者許諾'!$C$6:$C$15,MATCH('商品'!B9,'供給者許諾'!$A$6:$A$15,0))="承認済み",ISNUMBER(INDEX('供給者許諾'!$D$6:$D$15,MATCH('商品'!B9,'供給者許諾'!$A$6:$A$15,0))),ISNUMBER(INDEX('供給者許諾'!$E$6:$E$15,MATCH('商品'!B9,'供給者許諾'!$A$6:$A$15,0))),INDEX('供給者許諾'!$D$6:$D$15,MATCH('商品'!B9,'供給者許諾'!$A$6:$A$15,0))&lt;='利用案内'!$B$5,INDEX('供給者許諾'!$E$6:$E$15,MATCH('商品'!B9,'供給者許諾'!$A$6:$A$15,0))&gt;='利用案内'!$B$5,INDEX('供給者許諾'!$D$6:$D$15,MATCH('商品'!B9,'供給者許諾'!$A$6:$A$15,0))&lt;=INDEX('供給者許諾'!$E$6:$E$15,MATCH('商品'!B9,'供給者許諾'!$A$6:$A$15,0)),INDEX('供給者許諾'!$F$6:$F$15,MATCH('商品'!B9,'供給者許諾'!$A$6:$A$15,0))&lt;&gt;"",INDEX('供給者許諾'!$G$6:$G$15,MATCH('商品'!B9,'供給者許諾'!$A$6:$A$15,0))&lt;&gt;"",INDEX('供給者許諾'!$H$6:$H$15,MATCH('商品'!B9,'供給者許諾'!$A$6:$A$15,0))&lt;&gt;"",OR(AND(INDEX('供給者許諾'!$B$6:$B$15,MATCH('商品'!B9,'供給者許諾'!$A$6:$A$15,0))="学内利用",'商品'!G9="学内利用"),AND(INDEX('供給者許諾'!$B$6:$B$15,MATCH('商品'!B9,'供給者許諾'!$A$6:$A$15,0))="一般販売",OR('商品'!G9="一般販売",'商品'!G9="学内利用")))),"記録有効","保留"),"保留"))</x:f>
        <x:v>記録有効</x:v>
      </x:c>
      <x:c r="C9" s="2" t="str">
        <x:f>IF('商品'!A9="","",IF(AND('商品'!C9&lt;&gt;"",COUNTIF('標章権利'!$A$6:$A$15,'商品'!C9)=1),IF(AND(INDEX('標章権利'!$C$6:$C$15,MATCH('商品'!C9,'標章権利'!$A$6:$A$15,0))="承認済み",ISNUMBER(INDEX('標章権利'!$D$6:$D$15,MATCH('商品'!C9,'標章権利'!$A$6:$A$15,0))),ISNUMBER(INDEX('標章権利'!$E$6:$E$15,MATCH('商品'!C9,'標章権利'!$A$6:$A$15,0))),INDEX('標章権利'!$D$6:$D$15,MATCH('商品'!C9,'標章権利'!$A$6:$A$15,0))&lt;='利用案内'!$B$5,INDEX('標章権利'!$E$6:$E$15,MATCH('商品'!C9,'標章権利'!$A$6:$A$15,0))&gt;='利用案内'!$B$5,INDEX('標章権利'!$D$6:$D$15,MATCH('商品'!C9,'標章権利'!$A$6:$A$15,0))&lt;=INDEX('標章権利'!$E$6:$E$15,MATCH('商品'!C9,'標章権利'!$A$6:$A$15,0)),INDEX('標章権利'!$F$6:$F$15,MATCH('商品'!C9,'標章権利'!$A$6:$A$15,0))&lt;&gt;"",INDEX('標章権利'!$B$6:$B$15,MATCH('商品'!C9,'標章権利'!$A$6:$A$15,0))&lt;&gt;""),"記録有効","保留"),"保留"))</x:f>
        <x:v>記録有効</x:v>
      </x:c>
      <x:c r="D9" s="2" t="str">
        <x:f>IF('商品'!A9="","",IF(AND('商品'!E9&lt;&gt;"",COUNTIF('図案承認'!$A$6:$A$15,'商品'!E9)=1),IF(AND(INDEX('図案承認'!$E$6:$E$15,MATCH('商品'!E9,'図案承認'!$A$6:$A$15,0))="承認済み",ISNUMBER(INDEX('図案承認'!$F$6:$F$15,MATCH('商品'!E9,'図案承認'!$A$6:$A$15,0))),ISNUMBER(INDEX('図案承認'!$G$6:$G$15,MATCH('商品'!E9,'図案承認'!$A$6:$A$15,0))),INDEX('図案承認'!$F$6:$F$15,MATCH('商品'!E9,'図案承認'!$A$6:$A$15,0))&lt;='利用案内'!$B$5,INDEX('図案承認'!$G$6:$G$15,MATCH('商品'!E9,'図案承認'!$A$6:$A$15,0))&gt;='利用案内'!$B$5,INDEX('図案承認'!$F$6:$F$15,MATCH('商品'!E9,'図案承認'!$A$6:$A$15,0))&lt;=INDEX('図案承認'!$G$6:$G$15,MATCH('商品'!E9,'図案承認'!$A$6:$A$15,0)),INDEX('図案承認'!$H$6:$H$15,MATCH('商品'!E9,'図案承認'!$A$6:$A$15,0))&lt;&gt;"",INDEX('図案承認'!$B$6:$B$15,MATCH('商品'!E9,'図案承認'!$A$6:$A$15,0))='商品'!A9,INDEX('図案承認'!$C$6:$C$15,MATCH('商品'!E9,'図案承認'!$A$6:$A$15,0))='商品'!C9,INDEX('図案承認'!$D$6:$D$15,MATCH('商品'!E9,'図案承認'!$A$6:$A$15,0))='商品'!D9,'商品'!D9&lt;&gt;""),"記録有効","保留"),"保留"))</x:f>
        <x:v>保留</x:v>
      </x:c>
      <x:c r="E9" s="2" t="str">
        <x:f>IF('商品'!A9="","",IF(AND('商品'!F9&lt;&gt;"",COUNTIF('販路地域範囲'!$A$6:$A$15,'商品'!F9)=1),IF(AND(INDEX('販路地域範囲'!$I$6:$I$15,MATCH('商品'!F9,'販路地域範囲'!$A$6:$A$15,0))="承認済み",ISNUMBER(INDEX('販路地域範囲'!$G$6:$G$15,MATCH('商品'!F9,'販路地域範囲'!$A$6:$A$15,0))),ISNUMBER(INDEX('販路地域範囲'!$H$6:$H$15,MATCH('商品'!F9,'販路地域範囲'!$A$6:$A$15,0))),INDEX('販路地域範囲'!$G$6:$G$15,MATCH('商品'!F9,'販路地域範囲'!$A$6:$A$15,0))&lt;='利用案内'!$B$5,INDEX('販路地域範囲'!$H$6:$H$15,MATCH('商品'!F9,'販路地域範囲'!$A$6:$A$15,0))&gt;='利用案内'!$B$5,INDEX('販路地域範囲'!$G$6:$G$15,MATCH('商品'!F9,'販路地域範囲'!$A$6:$A$15,0))&lt;=INDEX('販路地域範囲'!$H$6:$H$15,MATCH('商品'!F9,'販路地域範囲'!$A$6:$A$15,0)),INDEX('販路地域範囲'!$J$6:$J$15,MATCH('商品'!F9,'販路地域範囲'!$A$6:$A$15,0))&lt;&gt;"",INDEX('販路地域範囲'!$B$6:$B$15,MATCH('商品'!F9,'販路地域範囲'!$A$6:$A$15,0))='商品'!B9,INDEX('販路地域範囲'!$C$6:$C$15,MATCH('商品'!F9,'販路地域範囲'!$A$6:$A$15,0))='商品'!C9,INDEX('販路地域範囲'!$D$6:$D$15,MATCH('商品'!F9,'販路地域範囲'!$A$6:$A$15,0))='商品'!A9,INDEX('販路地域範囲'!$E$6:$E$15,MATCH('商品'!F9,'販路地域範囲'!$A$6:$A$15,0))='商品'!G9,INDEX('販路地域範囲'!$F$6:$F$15,MATCH('商品'!F9,'販路地域範囲'!$A$6:$A$15,0))='商品'!H9,'商品'!G9&lt;&gt;"",'商品'!H9&lt;&gt;""),"記録有効","保留"),"保留"))</x:f>
        <x:v>記録有効</x:v>
      </x:c>
      <x:c r="F9" s="2" t="str">
        <x:f>IF('商品'!A9="","",IF(AND('商品'!I9="該当なし",'商品'!J9="該当なし"),"記録有効",IF(AND('商品'!I9&lt;&gt;"",'商品'!J9&lt;&gt;"",COUNTIF('標章権利'!$A$6:$A$15,'商品'!I9)=1,COUNTIF('販路地域範囲'!$A$6:$A$15,'商品'!J9)=1),IF(AND(INDEX('標章権利'!$C$6:$C$15,MATCH('商品'!I9,'標章権利'!$A$6:$A$15,0))="承認済み",ISNUMBER(INDEX('標章権利'!$D$6:$D$15,MATCH('商品'!I9,'標章権利'!$A$6:$A$15,0))),ISNUMBER(INDEX('標章権利'!$E$6:$E$15,MATCH('商品'!I9,'標章権利'!$A$6:$A$15,0))),INDEX('標章権利'!$D$6:$D$15,MATCH('商品'!I9,'標章権利'!$A$6:$A$15,0))&lt;='利用案内'!$B$5,INDEX('標章権利'!$E$6:$E$15,MATCH('商品'!I9,'標章権利'!$A$6:$A$15,0))&gt;='利用案内'!$B$5,INDEX('標章権利'!$D$6:$D$15,MATCH('商品'!I9,'標章権利'!$A$6:$A$15,0))&lt;=INDEX('標章権利'!$E$6:$E$15,MATCH('商品'!I9,'標章権利'!$A$6:$A$15,0)),INDEX('標章権利'!$F$6:$F$15,MATCH('商品'!I9,'標章権利'!$A$6:$A$15,0))&lt;&gt;"",TRIM(INDEX('標章権利'!$B$6:$B$15,MATCH('商品'!I9,'標章権利'!$A$6:$A$15,0)))&lt;&gt;"",INDEX('販路地域範囲'!$I$6:$I$15,MATCH('商品'!J9,'販路地域範囲'!$A$6:$A$15,0))="承認済み",ISNUMBER(INDEX('販路地域範囲'!$G$6:$G$15,MATCH('商品'!J9,'販路地域範囲'!$A$6:$A$15,0))),ISNUMBER(INDEX('販路地域範囲'!$H$6:$H$15,MATCH('商品'!J9,'販路地域範囲'!$A$6:$A$15,0))),INDEX('販路地域範囲'!$G$6:$G$15,MATCH('商品'!J9,'販路地域範囲'!$A$6:$A$15,0))&lt;='利用案内'!$B$5,INDEX('販路地域範囲'!$H$6:$H$15,MATCH('商品'!J9,'販路地域範囲'!$A$6:$A$15,0))&gt;='利用案内'!$B$5,INDEX('販路地域範囲'!$G$6:$G$15,MATCH('商品'!J9,'販路地域範囲'!$A$6:$A$15,0))&lt;=INDEX('販路地域範囲'!$H$6:$H$15,MATCH('商品'!J9,'販路地域範囲'!$A$6:$A$15,0)),INDEX('販路地域範囲'!$J$6:$J$15,MATCH('商品'!J9,'販路地域範囲'!$A$6:$A$15,0))&lt;&gt;"",INDEX('販路地域範囲'!$B$6:$B$15,MATCH('商品'!J9,'販路地域範囲'!$A$6:$A$15,0))='商品'!B9,INDEX('販路地域範囲'!$C$6:$C$15,MATCH('商品'!J9,'販路地域範囲'!$A$6:$A$15,0))='商品'!I9,INDEX('販路地域範囲'!$D$6:$D$15,MATCH('商品'!J9,'販路地域範囲'!$A$6:$A$15,0))='商品'!A9,INDEX('販路地域範囲'!$E$6:$E$15,MATCH('商品'!J9,'販路地域範囲'!$A$6:$A$15,0))='商品'!G9,INDEX('販路地域範囲'!$F$6:$F$15,MATCH('商品'!J9,'販路地域範囲'!$A$6:$A$15,0))='商品'!H9,'商品'!G9&lt;&gt;"",'商品'!H9&lt;&gt;""),"記録有効","保留"),"保留")))</x:f>
        <x:v>記録有効</x:v>
      </x:c>
      <x:c r="G9" s="2" t="str">
        <x:f>IF('商品'!A9="","",IF(AND('商品'!A9&lt;&gt;"",COUNTIF('商品'!$A$6:$A$15,'商品'!A9)=1,'商品'!K9&lt;&gt;""),IF(AND(1=1),"記録有効","保留"),"保留"))</x:f>
        <x:v>記録有効</x:v>
      </x:c>
      <x:c r="H9" s="2" t="str">
        <x:f>IF(A9="","",IF(COUNTIF(B9:G9,"保留")&gt;0,"保留","権限者確認待ち"))</x:f>
        <x:v>保留</x:v>
      </x:c>
      <x:c r="I9" s="2" t="str">
        <x:f>IF(A9="","",'商品'!K9)</x:f>
        <x:v>許諾担当者</x:v>
      </x:c>
      <x:c r="J9" s="2" t="str">
        <x:f>IF(A9="","",IF(H9="保留","権利者と証拠を補正する","権限者の別途判断を保存"))</x:f>
        <x:v>権利者と証拠を補正する</x:v>
      </x:c>
    </x:row>
    <x:row r="10" ht="32" customHeight="1">
      <x:c r="A10" s="2" t="str">
        <x:f>IF('商品'!A10="","",'商品'!A10)</x:f>
        <x:v>P005</x:v>
      </x:c>
      <x:c r="B10" s="2" t="str">
        <x:f>IF('商品'!A10="","",IF(AND('商品'!B10&lt;&gt;"",COUNTIF('供給者許諾'!$A$6:$A$15,'商品'!B10)=1),IF(AND(INDEX('供給者許諾'!$C$6:$C$15,MATCH('商品'!B10,'供給者許諾'!$A$6:$A$15,0))="承認済み",ISNUMBER(INDEX('供給者許諾'!$D$6:$D$15,MATCH('商品'!B10,'供給者許諾'!$A$6:$A$15,0))),ISNUMBER(INDEX('供給者許諾'!$E$6:$E$15,MATCH('商品'!B10,'供給者許諾'!$A$6:$A$15,0))),INDEX('供給者許諾'!$D$6:$D$15,MATCH('商品'!B10,'供給者許諾'!$A$6:$A$15,0))&lt;='利用案内'!$B$5,INDEX('供給者許諾'!$E$6:$E$15,MATCH('商品'!B10,'供給者許諾'!$A$6:$A$15,0))&gt;='利用案内'!$B$5,INDEX('供給者許諾'!$D$6:$D$15,MATCH('商品'!B10,'供給者許諾'!$A$6:$A$15,0))&lt;=INDEX('供給者許諾'!$E$6:$E$15,MATCH('商品'!B10,'供給者許諾'!$A$6:$A$15,0)),INDEX('供給者許諾'!$F$6:$F$15,MATCH('商品'!B10,'供給者許諾'!$A$6:$A$15,0))&lt;&gt;"",INDEX('供給者許諾'!$G$6:$G$15,MATCH('商品'!B10,'供給者許諾'!$A$6:$A$15,0))&lt;&gt;"",INDEX('供給者許諾'!$H$6:$H$15,MATCH('商品'!B10,'供給者許諾'!$A$6:$A$15,0))&lt;&gt;"",OR(AND(INDEX('供給者許諾'!$B$6:$B$15,MATCH('商品'!B10,'供給者許諾'!$A$6:$A$15,0))="学内利用",'商品'!G10="学内利用"),AND(INDEX('供給者許諾'!$B$6:$B$15,MATCH('商品'!B10,'供給者許諾'!$A$6:$A$15,0))="一般販売",OR('商品'!G10="一般販売",'商品'!G10="学内利用")))),"記録有効","保留"),"保留"))</x:f>
        <x:v>記録有効</x:v>
      </x:c>
      <x:c r="C10" s="2" t="str">
        <x:f>IF('商品'!A10="","",IF(AND('商品'!C10&lt;&gt;"",COUNTIF('標章権利'!$A$6:$A$15,'商品'!C10)=1),IF(AND(INDEX('標章権利'!$C$6:$C$15,MATCH('商品'!C10,'標章権利'!$A$6:$A$15,0))="承認済み",ISNUMBER(INDEX('標章権利'!$D$6:$D$15,MATCH('商品'!C10,'標章権利'!$A$6:$A$15,0))),ISNUMBER(INDEX('標章権利'!$E$6:$E$15,MATCH('商品'!C10,'標章権利'!$A$6:$A$15,0))),INDEX('標章権利'!$D$6:$D$15,MATCH('商品'!C10,'標章権利'!$A$6:$A$15,0))&lt;='利用案内'!$B$5,INDEX('標章権利'!$E$6:$E$15,MATCH('商品'!C10,'標章権利'!$A$6:$A$15,0))&gt;='利用案内'!$B$5,INDEX('標章権利'!$D$6:$D$15,MATCH('商品'!C10,'標章権利'!$A$6:$A$15,0))&lt;=INDEX('標章権利'!$E$6:$E$15,MATCH('商品'!C10,'標章権利'!$A$6:$A$15,0)),INDEX('標章権利'!$F$6:$F$15,MATCH('商品'!C10,'標章権利'!$A$6:$A$15,0))&lt;&gt;"",INDEX('標章権利'!$B$6:$B$15,MATCH('商品'!C10,'標章権利'!$A$6:$A$15,0))&lt;&gt;""),"記録有効","保留"),"保留"))</x:f>
        <x:v>記録有効</x:v>
      </x:c>
      <x:c r="D10" s="2" t="str">
        <x:f>IF('商品'!A10="","",IF(AND('商品'!E10&lt;&gt;"",COUNTIF('図案承認'!$A$6:$A$15,'商品'!E10)=1),IF(AND(INDEX('図案承認'!$E$6:$E$15,MATCH('商品'!E10,'図案承認'!$A$6:$A$15,0))="承認済み",ISNUMBER(INDEX('図案承認'!$F$6:$F$15,MATCH('商品'!E10,'図案承認'!$A$6:$A$15,0))),ISNUMBER(INDEX('図案承認'!$G$6:$G$15,MATCH('商品'!E10,'図案承認'!$A$6:$A$15,0))),INDEX('図案承認'!$F$6:$F$15,MATCH('商品'!E10,'図案承認'!$A$6:$A$15,0))&lt;='利用案内'!$B$5,INDEX('図案承認'!$G$6:$G$15,MATCH('商品'!E10,'図案承認'!$A$6:$A$15,0))&gt;='利用案内'!$B$5,INDEX('図案承認'!$F$6:$F$15,MATCH('商品'!E10,'図案承認'!$A$6:$A$15,0))&lt;=INDEX('図案承認'!$G$6:$G$15,MATCH('商品'!E10,'図案承認'!$A$6:$A$15,0)),INDEX('図案承認'!$H$6:$H$15,MATCH('商品'!E10,'図案承認'!$A$6:$A$15,0))&lt;&gt;"",INDEX('図案承認'!$B$6:$B$15,MATCH('商品'!E10,'図案承認'!$A$6:$A$15,0))='商品'!A10,INDEX('図案承認'!$C$6:$C$15,MATCH('商品'!E10,'図案承認'!$A$6:$A$15,0))='商品'!C10,INDEX('図案承認'!$D$6:$D$15,MATCH('商品'!E10,'図案承認'!$A$6:$A$15,0))='商品'!D10,'商品'!D10&lt;&gt;""),"記録有効","保留"),"保留"))</x:f>
        <x:v>記録有効</x:v>
      </x:c>
      <x:c r="E10" s="2" t="str">
        <x:f>IF('商品'!A10="","",IF(AND('商品'!F10&lt;&gt;"",COUNTIF('販路地域範囲'!$A$6:$A$15,'商品'!F10)=1),IF(AND(INDEX('販路地域範囲'!$I$6:$I$15,MATCH('商品'!F10,'販路地域範囲'!$A$6:$A$15,0))="承認済み",ISNUMBER(INDEX('販路地域範囲'!$G$6:$G$15,MATCH('商品'!F10,'販路地域範囲'!$A$6:$A$15,0))),ISNUMBER(INDEX('販路地域範囲'!$H$6:$H$15,MATCH('商品'!F10,'販路地域範囲'!$A$6:$A$15,0))),INDEX('販路地域範囲'!$G$6:$G$15,MATCH('商品'!F10,'販路地域範囲'!$A$6:$A$15,0))&lt;='利用案内'!$B$5,INDEX('販路地域範囲'!$H$6:$H$15,MATCH('商品'!F10,'販路地域範囲'!$A$6:$A$15,0))&gt;='利用案内'!$B$5,INDEX('販路地域範囲'!$G$6:$G$15,MATCH('商品'!F10,'販路地域範囲'!$A$6:$A$15,0))&lt;=INDEX('販路地域範囲'!$H$6:$H$15,MATCH('商品'!F10,'販路地域範囲'!$A$6:$A$15,0)),INDEX('販路地域範囲'!$J$6:$J$15,MATCH('商品'!F10,'販路地域範囲'!$A$6:$A$15,0))&lt;&gt;"",INDEX('販路地域範囲'!$B$6:$B$15,MATCH('商品'!F10,'販路地域範囲'!$A$6:$A$15,0))='商品'!B10,INDEX('販路地域範囲'!$C$6:$C$15,MATCH('商品'!F10,'販路地域範囲'!$A$6:$A$15,0))='商品'!C10,INDEX('販路地域範囲'!$D$6:$D$15,MATCH('商品'!F10,'販路地域範囲'!$A$6:$A$15,0))='商品'!A10,INDEX('販路地域範囲'!$E$6:$E$15,MATCH('商品'!F10,'販路地域範囲'!$A$6:$A$15,0))='商品'!G10,INDEX('販路地域範囲'!$F$6:$F$15,MATCH('商品'!F10,'販路地域範囲'!$A$6:$A$15,0))='商品'!H10,'商品'!G10&lt;&gt;"",'商品'!H10&lt;&gt;""),"記録有効","保留"),"保留"))</x:f>
        <x:v>記録有効</x:v>
      </x:c>
      <x:c r="F10" s="2" t="str">
        <x:f>IF('商品'!A10="","",IF(AND('商品'!I10="該当なし",'商品'!J10="該当なし"),"記録有効",IF(AND('商品'!I10&lt;&gt;"",'商品'!J10&lt;&gt;"",COUNTIF('標章権利'!$A$6:$A$15,'商品'!I10)=1,COUNTIF('販路地域範囲'!$A$6:$A$15,'商品'!J10)=1),IF(AND(INDEX('標章権利'!$C$6:$C$15,MATCH('商品'!I10,'標章権利'!$A$6:$A$15,0))="承認済み",ISNUMBER(INDEX('標章権利'!$D$6:$D$15,MATCH('商品'!I10,'標章権利'!$A$6:$A$15,0))),ISNUMBER(INDEX('標章権利'!$E$6:$E$15,MATCH('商品'!I10,'標章権利'!$A$6:$A$15,0))),INDEX('標章権利'!$D$6:$D$15,MATCH('商品'!I10,'標章権利'!$A$6:$A$15,0))&lt;='利用案内'!$B$5,INDEX('標章権利'!$E$6:$E$15,MATCH('商品'!I10,'標章権利'!$A$6:$A$15,0))&gt;='利用案内'!$B$5,INDEX('標章権利'!$D$6:$D$15,MATCH('商品'!I10,'標章権利'!$A$6:$A$15,0))&lt;=INDEX('標章権利'!$E$6:$E$15,MATCH('商品'!I10,'標章権利'!$A$6:$A$15,0)),INDEX('標章権利'!$F$6:$F$15,MATCH('商品'!I10,'標章権利'!$A$6:$A$15,0))&lt;&gt;"",TRIM(INDEX('標章権利'!$B$6:$B$15,MATCH('商品'!I10,'標章権利'!$A$6:$A$15,0)))&lt;&gt;"",INDEX('販路地域範囲'!$I$6:$I$15,MATCH('商品'!J10,'販路地域範囲'!$A$6:$A$15,0))="承認済み",ISNUMBER(INDEX('販路地域範囲'!$G$6:$G$15,MATCH('商品'!J10,'販路地域範囲'!$A$6:$A$15,0))),ISNUMBER(INDEX('販路地域範囲'!$H$6:$H$15,MATCH('商品'!J10,'販路地域範囲'!$A$6:$A$15,0))),INDEX('販路地域範囲'!$G$6:$G$15,MATCH('商品'!J10,'販路地域範囲'!$A$6:$A$15,0))&lt;='利用案内'!$B$5,INDEX('販路地域範囲'!$H$6:$H$15,MATCH('商品'!J10,'販路地域範囲'!$A$6:$A$15,0))&gt;='利用案内'!$B$5,INDEX('販路地域範囲'!$G$6:$G$15,MATCH('商品'!J10,'販路地域範囲'!$A$6:$A$15,0))&lt;=INDEX('販路地域範囲'!$H$6:$H$15,MATCH('商品'!J10,'販路地域範囲'!$A$6:$A$15,0)),INDEX('販路地域範囲'!$J$6:$J$15,MATCH('商品'!J10,'販路地域範囲'!$A$6:$A$15,0))&lt;&gt;"",INDEX('販路地域範囲'!$B$6:$B$15,MATCH('商品'!J10,'販路地域範囲'!$A$6:$A$15,0))='商品'!B10,INDEX('販路地域範囲'!$C$6:$C$15,MATCH('商品'!J10,'販路地域範囲'!$A$6:$A$15,0))='商品'!I10,INDEX('販路地域範囲'!$D$6:$D$15,MATCH('商品'!J10,'販路地域範囲'!$A$6:$A$15,0))='商品'!A10,INDEX('販路地域範囲'!$E$6:$E$15,MATCH('商品'!J10,'販路地域範囲'!$A$6:$A$15,0))='商品'!G10,INDEX('販路地域範囲'!$F$6:$F$15,MATCH('商品'!J10,'販路地域範囲'!$A$6:$A$15,0))='商品'!H10,'商品'!G10&lt;&gt;"",'商品'!H10&lt;&gt;""),"記録有効","保留"),"保留")))</x:f>
        <x:v>記録有効</x:v>
      </x:c>
      <x:c r="G10" s="2" t="str">
        <x:f>IF('商品'!A10="","",IF(AND('商品'!A10&lt;&gt;"",COUNTIF('商品'!$A$6:$A$15,'商品'!A10)=1,'商品'!K10&lt;&gt;""),IF(AND(1=1),"記録有効","保留"),"保留"))</x:f>
        <x:v>記録有効</x:v>
      </x:c>
      <x:c r="H10" s="2" t="str">
        <x:f>IF(A10="","",IF(COUNTIF(B10:G10,"保留")&gt;0,"保留","権限者確認待ち"))</x:f>
        <x:v>権限者確認待ち</x:v>
      </x:c>
      <x:c r="I10" s="2" t="str">
        <x:f>IF(A10="","",'商品'!K10)</x:f>
        <x:v>許諾担当者</x:v>
      </x:c>
      <x:c r="J10" s="2" t="str">
        <x:f>IF(A10="","",IF(H10="保留","権利者と証拠を補正する","権限者の別途判断を保存"))</x:f>
        <x:v>権限者の別途判断を保存</x:v>
      </x:c>
    </x:row>
    <x:row r="11" ht="32" customHeight="1">
      <x:c r="A11" s="2" t="str">
        <x:f>IF('商品'!A11="","",'商品'!A11)</x:f>
        <x:v>P006</x:v>
      </x:c>
      <x:c r="B11" s="2" t="str">
        <x:f>IF('商品'!A11="","",IF(AND('商品'!B11&lt;&gt;"",COUNTIF('供給者許諾'!$A$6:$A$15,'商品'!B11)=1),IF(AND(INDEX('供給者許諾'!$C$6:$C$15,MATCH('商品'!B11,'供給者許諾'!$A$6:$A$15,0))="承認済み",ISNUMBER(INDEX('供給者許諾'!$D$6:$D$15,MATCH('商品'!B11,'供給者許諾'!$A$6:$A$15,0))),ISNUMBER(INDEX('供給者許諾'!$E$6:$E$15,MATCH('商品'!B11,'供給者許諾'!$A$6:$A$15,0))),INDEX('供給者許諾'!$D$6:$D$15,MATCH('商品'!B11,'供給者許諾'!$A$6:$A$15,0))&lt;='利用案内'!$B$5,INDEX('供給者許諾'!$E$6:$E$15,MATCH('商品'!B11,'供給者許諾'!$A$6:$A$15,0))&gt;='利用案内'!$B$5,INDEX('供給者許諾'!$D$6:$D$15,MATCH('商品'!B11,'供給者許諾'!$A$6:$A$15,0))&lt;=INDEX('供給者許諾'!$E$6:$E$15,MATCH('商品'!B11,'供給者許諾'!$A$6:$A$15,0)),INDEX('供給者許諾'!$F$6:$F$15,MATCH('商品'!B11,'供給者許諾'!$A$6:$A$15,0))&lt;&gt;"",INDEX('供給者許諾'!$G$6:$G$15,MATCH('商品'!B11,'供給者許諾'!$A$6:$A$15,0))&lt;&gt;"",INDEX('供給者許諾'!$H$6:$H$15,MATCH('商品'!B11,'供給者許諾'!$A$6:$A$15,0))&lt;&gt;"",OR(AND(INDEX('供給者許諾'!$B$6:$B$15,MATCH('商品'!B11,'供給者許諾'!$A$6:$A$15,0))="学内利用",'商品'!G11="学内利用"),AND(INDEX('供給者許諾'!$B$6:$B$15,MATCH('商品'!B11,'供給者許諾'!$A$6:$A$15,0))="一般販売",OR('商品'!G11="一般販売",'商品'!G11="学内利用")))),"記録有効","保留"),"保留"))</x:f>
        <x:v>保留</x:v>
      </x:c>
      <x:c r="C11" s="2" t="str">
        <x:f>IF('商品'!A11="","",IF(AND('商品'!C11&lt;&gt;"",COUNTIF('標章権利'!$A$6:$A$15,'商品'!C11)=1),IF(AND(INDEX('標章権利'!$C$6:$C$15,MATCH('商品'!C11,'標章権利'!$A$6:$A$15,0))="承認済み",ISNUMBER(INDEX('標章権利'!$D$6:$D$15,MATCH('商品'!C11,'標章権利'!$A$6:$A$15,0))),ISNUMBER(INDEX('標章権利'!$E$6:$E$15,MATCH('商品'!C11,'標章権利'!$A$6:$A$15,0))),INDEX('標章権利'!$D$6:$D$15,MATCH('商品'!C11,'標章権利'!$A$6:$A$15,0))&lt;='利用案内'!$B$5,INDEX('標章権利'!$E$6:$E$15,MATCH('商品'!C11,'標章権利'!$A$6:$A$15,0))&gt;='利用案内'!$B$5,INDEX('標章権利'!$D$6:$D$15,MATCH('商品'!C11,'標章権利'!$A$6:$A$15,0))&lt;=INDEX('標章権利'!$E$6:$E$15,MATCH('商品'!C11,'標章権利'!$A$6:$A$15,0)),INDEX('標章権利'!$F$6:$F$15,MATCH('商品'!C11,'標章権利'!$A$6:$A$15,0))&lt;&gt;"",INDEX('標章権利'!$B$6:$B$15,MATCH('商品'!C11,'標章権利'!$A$6:$A$15,0))&lt;&gt;""),"記録有効","保留"),"保留"))</x:f>
        <x:v>記録有効</x:v>
      </x:c>
      <x:c r="D11" s="2" t="str">
        <x:f>IF('商品'!A11="","",IF(AND('商品'!E11&lt;&gt;"",COUNTIF('図案承認'!$A$6:$A$15,'商品'!E11)=1),IF(AND(INDEX('図案承認'!$E$6:$E$15,MATCH('商品'!E11,'図案承認'!$A$6:$A$15,0))="承認済み",ISNUMBER(INDEX('図案承認'!$F$6:$F$15,MATCH('商品'!E11,'図案承認'!$A$6:$A$15,0))),ISNUMBER(INDEX('図案承認'!$G$6:$G$15,MATCH('商品'!E11,'図案承認'!$A$6:$A$15,0))),INDEX('図案承認'!$F$6:$F$15,MATCH('商品'!E11,'図案承認'!$A$6:$A$15,0))&lt;='利用案内'!$B$5,INDEX('図案承認'!$G$6:$G$15,MATCH('商品'!E11,'図案承認'!$A$6:$A$15,0))&gt;='利用案内'!$B$5,INDEX('図案承認'!$F$6:$F$15,MATCH('商品'!E11,'図案承認'!$A$6:$A$15,0))&lt;=INDEX('図案承認'!$G$6:$G$15,MATCH('商品'!E11,'図案承認'!$A$6:$A$15,0)),INDEX('図案承認'!$H$6:$H$15,MATCH('商品'!E11,'図案承認'!$A$6:$A$15,0))&lt;&gt;"",INDEX('図案承認'!$B$6:$B$15,MATCH('商品'!E11,'図案承認'!$A$6:$A$15,0))='商品'!A11,INDEX('図案承認'!$C$6:$C$15,MATCH('商品'!E11,'図案承認'!$A$6:$A$15,0))='商品'!C11,INDEX('図案承認'!$D$6:$D$15,MATCH('商品'!E11,'図案承認'!$A$6:$A$15,0))='商品'!D11,'商品'!D11&lt;&gt;""),"記録有効","保留"),"保留"))</x:f>
        <x:v>保留</x:v>
      </x:c>
      <x:c r="E11" s="2" t="str">
        <x:f>IF('商品'!A11="","",IF(AND('商品'!F11&lt;&gt;"",COUNTIF('販路地域範囲'!$A$6:$A$15,'商品'!F11)=1),IF(AND(INDEX('販路地域範囲'!$I$6:$I$15,MATCH('商品'!F11,'販路地域範囲'!$A$6:$A$15,0))="承認済み",ISNUMBER(INDEX('販路地域範囲'!$G$6:$G$15,MATCH('商品'!F11,'販路地域範囲'!$A$6:$A$15,0))),ISNUMBER(INDEX('販路地域範囲'!$H$6:$H$15,MATCH('商品'!F11,'販路地域範囲'!$A$6:$A$15,0))),INDEX('販路地域範囲'!$G$6:$G$15,MATCH('商品'!F11,'販路地域範囲'!$A$6:$A$15,0))&lt;='利用案内'!$B$5,INDEX('販路地域範囲'!$H$6:$H$15,MATCH('商品'!F11,'販路地域範囲'!$A$6:$A$15,0))&gt;='利用案内'!$B$5,INDEX('販路地域範囲'!$G$6:$G$15,MATCH('商品'!F11,'販路地域範囲'!$A$6:$A$15,0))&lt;=INDEX('販路地域範囲'!$H$6:$H$15,MATCH('商品'!F11,'販路地域範囲'!$A$6:$A$15,0)),INDEX('販路地域範囲'!$J$6:$J$15,MATCH('商品'!F11,'販路地域範囲'!$A$6:$A$15,0))&lt;&gt;"",INDEX('販路地域範囲'!$B$6:$B$15,MATCH('商品'!F11,'販路地域範囲'!$A$6:$A$15,0))='商品'!B11,INDEX('販路地域範囲'!$C$6:$C$15,MATCH('商品'!F11,'販路地域範囲'!$A$6:$A$15,0))='商品'!C11,INDEX('販路地域範囲'!$D$6:$D$15,MATCH('商品'!F11,'販路地域範囲'!$A$6:$A$15,0))='商品'!A11,INDEX('販路地域範囲'!$E$6:$E$15,MATCH('商品'!F11,'販路地域範囲'!$A$6:$A$15,0))='商品'!G11,INDEX('販路地域範囲'!$F$6:$F$15,MATCH('商品'!F11,'販路地域範囲'!$A$6:$A$15,0))='商品'!H11,'商品'!G11&lt;&gt;"",'商品'!H11&lt;&gt;""),"記録有効","保留"),"保留"))</x:f>
        <x:v>記録有効</x:v>
      </x:c>
      <x:c r="F11" s="2" t="str">
        <x:f>IF('商品'!A11="","",IF(AND('商品'!I11="該当なし",'商品'!J11="該当なし"),"記録有効",IF(AND('商品'!I11&lt;&gt;"",'商品'!J11&lt;&gt;"",COUNTIF('標章権利'!$A$6:$A$15,'商品'!I11)=1,COUNTIF('販路地域範囲'!$A$6:$A$15,'商品'!J11)=1),IF(AND(INDEX('標章権利'!$C$6:$C$15,MATCH('商品'!I11,'標章権利'!$A$6:$A$15,0))="承認済み",ISNUMBER(INDEX('標章権利'!$D$6:$D$15,MATCH('商品'!I11,'標章権利'!$A$6:$A$15,0))),ISNUMBER(INDEX('標章権利'!$E$6:$E$15,MATCH('商品'!I11,'標章権利'!$A$6:$A$15,0))),INDEX('標章権利'!$D$6:$D$15,MATCH('商品'!I11,'標章権利'!$A$6:$A$15,0))&lt;='利用案内'!$B$5,INDEX('標章権利'!$E$6:$E$15,MATCH('商品'!I11,'標章権利'!$A$6:$A$15,0))&gt;='利用案内'!$B$5,INDEX('標章権利'!$D$6:$D$15,MATCH('商品'!I11,'標章権利'!$A$6:$A$15,0))&lt;=INDEX('標章権利'!$E$6:$E$15,MATCH('商品'!I11,'標章権利'!$A$6:$A$15,0)),INDEX('標章権利'!$F$6:$F$15,MATCH('商品'!I11,'標章権利'!$A$6:$A$15,0))&lt;&gt;"",TRIM(INDEX('標章権利'!$B$6:$B$15,MATCH('商品'!I11,'標章権利'!$A$6:$A$15,0)))&lt;&gt;"",INDEX('販路地域範囲'!$I$6:$I$15,MATCH('商品'!J11,'販路地域範囲'!$A$6:$A$15,0))="承認済み",ISNUMBER(INDEX('販路地域範囲'!$G$6:$G$15,MATCH('商品'!J11,'販路地域範囲'!$A$6:$A$15,0))),ISNUMBER(INDEX('販路地域範囲'!$H$6:$H$15,MATCH('商品'!J11,'販路地域範囲'!$A$6:$A$15,0))),INDEX('販路地域範囲'!$G$6:$G$15,MATCH('商品'!J11,'販路地域範囲'!$A$6:$A$15,0))&lt;='利用案内'!$B$5,INDEX('販路地域範囲'!$H$6:$H$15,MATCH('商品'!J11,'販路地域範囲'!$A$6:$A$15,0))&gt;='利用案内'!$B$5,INDEX('販路地域範囲'!$G$6:$G$15,MATCH('商品'!J11,'販路地域範囲'!$A$6:$A$15,0))&lt;=INDEX('販路地域範囲'!$H$6:$H$15,MATCH('商品'!J11,'販路地域範囲'!$A$6:$A$15,0)),INDEX('販路地域範囲'!$J$6:$J$15,MATCH('商品'!J11,'販路地域範囲'!$A$6:$A$15,0))&lt;&gt;"",INDEX('販路地域範囲'!$B$6:$B$15,MATCH('商品'!J11,'販路地域範囲'!$A$6:$A$15,0))='商品'!B11,INDEX('販路地域範囲'!$C$6:$C$15,MATCH('商品'!J11,'販路地域範囲'!$A$6:$A$15,0))='商品'!I11,INDEX('販路地域範囲'!$D$6:$D$15,MATCH('商品'!J11,'販路地域範囲'!$A$6:$A$15,0))='商品'!A11,INDEX('販路地域範囲'!$E$6:$E$15,MATCH('商品'!J11,'販路地域範囲'!$A$6:$A$15,0))='商品'!G11,INDEX('販路地域範囲'!$F$6:$F$15,MATCH('商品'!J11,'販路地域範囲'!$A$6:$A$15,0))='商品'!H11,'商品'!G11&lt;&gt;"",'商品'!H11&lt;&gt;""),"記録有効","保留"),"保留")))</x:f>
        <x:v>保留</x:v>
      </x:c>
      <x:c r="G11" s="2" t="str">
        <x:f>IF('商品'!A11="","",IF(AND('商品'!A11&lt;&gt;"",COUNTIF('商品'!$A$6:$A$15,'商品'!A11)=1,'商品'!K11&lt;&gt;""),IF(AND(1=1),"記録有効","保留"),"保留"))</x:f>
        <x:v>記録有効</x:v>
      </x:c>
      <x:c r="H11" s="2" t="str">
        <x:f>IF(A11="","",IF(COUNTIF(B11:G11,"保留")&gt;0,"保留","権限者確認待ち"))</x:f>
        <x:v>保留</x:v>
      </x:c>
      <x:c r="I11" s="2" t="str">
        <x:f>IF(A11="","",'商品'!K11)</x:f>
        <x:v>許諾担当者</x:v>
      </x:c>
      <x:c r="J11" s="2" t="str">
        <x:f>IF(A11="","",IF(H11="保留","権利者と証拠を補正する","権限者の別途判断を保存"))</x:f>
        <x:v>権利者と証拠を補正する</x:v>
      </x:c>
    </x:row>
    <x:row r="12" ht="32" customHeight="1">
      <x:c r="A12" s="2" t="str">
        <x:f>IF('商品'!A12="","",'商品'!A12)</x:f>
      </x:c>
      <x:c r="B12" s="2" t="str">
        <x:f>IF('商品'!A12="","",IF(AND('商品'!B12&lt;&gt;"",COUNTIF('供給者許諾'!$A$6:$A$15,'商品'!B12)=1),IF(AND(INDEX('供給者許諾'!$C$6:$C$15,MATCH('商品'!B12,'供給者許諾'!$A$6:$A$15,0))="承認済み",ISNUMBER(INDEX('供給者許諾'!$D$6:$D$15,MATCH('商品'!B12,'供給者許諾'!$A$6:$A$15,0))),ISNUMBER(INDEX('供給者許諾'!$E$6:$E$15,MATCH('商品'!B12,'供給者許諾'!$A$6:$A$15,0))),INDEX('供給者許諾'!$D$6:$D$15,MATCH('商品'!B12,'供給者許諾'!$A$6:$A$15,0))&lt;='利用案内'!$B$5,INDEX('供給者許諾'!$E$6:$E$15,MATCH('商品'!B12,'供給者許諾'!$A$6:$A$15,0))&gt;='利用案内'!$B$5,INDEX('供給者許諾'!$D$6:$D$15,MATCH('商品'!B12,'供給者許諾'!$A$6:$A$15,0))&lt;=INDEX('供給者許諾'!$E$6:$E$15,MATCH('商品'!B12,'供給者許諾'!$A$6:$A$15,0)),INDEX('供給者許諾'!$F$6:$F$15,MATCH('商品'!B12,'供給者許諾'!$A$6:$A$15,0))&lt;&gt;"",INDEX('供給者許諾'!$G$6:$G$15,MATCH('商品'!B12,'供給者許諾'!$A$6:$A$15,0))&lt;&gt;"",INDEX('供給者許諾'!$H$6:$H$15,MATCH('商品'!B12,'供給者許諾'!$A$6:$A$15,0))&lt;&gt;"",OR(AND(INDEX('供給者許諾'!$B$6:$B$15,MATCH('商品'!B12,'供給者許諾'!$A$6:$A$15,0))="学内利用",'商品'!G12="学内利用"),AND(INDEX('供給者許諾'!$B$6:$B$15,MATCH('商品'!B12,'供給者許諾'!$A$6:$A$15,0))="一般販売",OR('商品'!G12="一般販売",'商品'!G12="学内利用")))),"記録有効","保留"),"保留"))</x:f>
      </x:c>
      <x:c r="C12" s="2" t="str">
        <x:f>IF('商品'!A12="","",IF(AND('商品'!C12&lt;&gt;"",COUNTIF('標章権利'!$A$6:$A$15,'商品'!C12)=1),IF(AND(INDEX('標章権利'!$C$6:$C$15,MATCH('商品'!C12,'標章権利'!$A$6:$A$15,0))="承認済み",ISNUMBER(INDEX('標章権利'!$D$6:$D$15,MATCH('商品'!C12,'標章権利'!$A$6:$A$15,0))),ISNUMBER(INDEX('標章権利'!$E$6:$E$15,MATCH('商品'!C12,'標章権利'!$A$6:$A$15,0))),INDEX('標章権利'!$D$6:$D$15,MATCH('商品'!C12,'標章権利'!$A$6:$A$15,0))&lt;='利用案内'!$B$5,INDEX('標章権利'!$E$6:$E$15,MATCH('商品'!C12,'標章権利'!$A$6:$A$15,0))&gt;='利用案内'!$B$5,INDEX('標章権利'!$D$6:$D$15,MATCH('商品'!C12,'標章権利'!$A$6:$A$15,0))&lt;=INDEX('標章権利'!$E$6:$E$15,MATCH('商品'!C12,'標章権利'!$A$6:$A$15,0)),INDEX('標章権利'!$F$6:$F$15,MATCH('商品'!C12,'標章権利'!$A$6:$A$15,0))&lt;&gt;"",INDEX('標章権利'!$B$6:$B$15,MATCH('商品'!C12,'標章権利'!$A$6:$A$15,0))&lt;&gt;""),"記録有効","保留"),"保留"))</x:f>
      </x:c>
      <x:c r="D12" s="2" t="str">
        <x:f>IF('商品'!A12="","",IF(AND('商品'!E12&lt;&gt;"",COUNTIF('図案承認'!$A$6:$A$15,'商品'!E12)=1),IF(AND(INDEX('図案承認'!$E$6:$E$15,MATCH('商品'!E12,'図案承認'!$A$6:$A$15,0))="承認済み",ISNUMBER(INDEX('図案承認'!$F$6:$F$15,MATCH('商品'!E12,'図案承認'!$A$6:$A$15,0))),ISNUMBER(INDEX('図案承認'!$G$6:$G$15,MATCH('商品'!E12,'図案承認'!$A$6:$A$15,0))),INDEX('図案承認'!$F$6:$F$15,MATCH('商品'!E12,'図案承認'!$A$6:$A$15,0))&lt;='利用案内'!$B$5,INDEX('図案承認'!$G$6:$G$15,MATCH('商品'!E12,'図案承認'!$A$6:$A$15,0))&gt;='利用案内'!$B$5,INDEX('図案承認'!$F$6:$F$15,MATCH('商品'!E12,'図案承認'!$A$6:$A$15,0))&lt;=INDEX('図案承認'!$G$6:$G$15,MATCH('商品'!E12,'図案承認'!$A$6:$A$15,0)),INDEX('図案承認'!$H$6:$H$15,MATCH('商品'!E12,'図案承認'!$A$6:$A$15,0))&lt;&gt;"",INDEX('図案承認'!$B$6:$B$15,MATCH('商品'!E12,'図案承認'!$A$6:$A$15,0))='商品'!A12,INDEX('図案承認'!$C$6:$C$15,MATCH('商品'!E12,'図案承認'!$A$6:$A$15,0))='商品'!C12,INDEX('図案承認'!$D$6:$D$15,MATCH('商品'!E12,'図案承認'!$A$6:$A$15,0))='商品'!D12,'商品'!D12&lt;&gt;""),"記録有効","保留"),"保留"))</x:f>
      </x:c>
      <x:c r="E12" s="2" t="str">
        <x:f>IF('商品'!A12="","",IF(AND('商品'!F12&lt;&gt;"",COUNTIF('販路地域範囲'!$A$6:$A$15,'商品'!F12)=1),IF(AND(INDEX('販路地域範囲'!$I$6:$I$15,MATCH('商品'!F12,'販路地域範囲'!$A$6:$A$15,0))="承認済み",ISNUMBER(INDEX('販路地域範囲'!$G$6:$G$15,MATCH('商品'!F12,'販路地域範囲'!$A$6:$A$15,0))),ISNUMBER(INDEX('販路地域範囲'!$H$6:$H$15,MATCH('商品'!F12,'販路地域範囲'!$A$6:$A$15,0))),INDEX('販路地域範囲'!$G$6:$G$15,MATCH('商品'!F12,'販路地域範囲'!$A$6:$A$15,0))&lt;='利用案内'!$B$5,INDEX('販路地域範囲'!$H$6:$H$15,MATCH('商品'!F12,'販路地域範囲'!$A$6:$A$15,0))&gt;='利用案内'!$B$5,INDEX('販路地域範囲'!$G$6:$G$15,MATCH('商品'!F12,'販路地域範囲'!$A$6:$A$15,0))&lt;=INDEX('販路地域範囲'!$H$6:$H$15,MATCH('商品'!F12,'販路地域範囲'!$A$6:$A$15,0)),INDEX('販路地域範囲'!$J$6:$J$15,MATCH('商品'!F12,'販路地域範囲'!$A$6:$A$15,0))&lt;&gt;"",INDEX('販路地域範囲'!$B$6:$B$15,MATCH('商品'!F12,'販路地域範囲'!$A$6:$A$15,0))='商品'!B12,INDEX('販路地域範囲'!$C$6:$C$15,MATCH('商品'!F12,'販路地域範囲'!$A$6:$A$15,0))='商品'!C12,INDEX('販路地域範囲'!$D$6:$D$15,MATCH('商品'!F12,'販路地域範囲'!$A$6:$A$15,0))='商品'!A12,INDEX('販路地域範囲'!$E$6:$E$15,MATCH('商品'!F12,'販路地域範囲'!$A$6:$A$15,0))='商品'!G12,INDEX('販路地域範囲'!$F$6:$F$15,MATCH('商品'!F12,'販路地域範囲'!$A$6:$A$15,0))='商品'!H12,'商品'!G12&lt;&gt;"",'商品'!H12&lt;&gt;""),"記録有効","保留"),"保留"))</x:f>
      </x:c>
      <x:c r="F12" s="2" t="str">
        <x:f>IF('商品'!A12="","",IF(AND('商品'!I12="該当なし",'商品'!J12="該当なし"),"記録有効",IF(AND('商品'!I12&lt;&gt;"",'商品'!J12&lt;&gt;"",COUNTIF('標章権利'!$A$6:$A$15,'商品'!I12)=1,COUNTIF('販路地域範囲'!$A$6:$A$15,'商品'!J12)=1),IF(AND(INDEX('標章権利'!$C$6:$C$15,MATCH('商品'!I12,'標章権利'!$A$6:$A$15,0))="承認済み",ISNUMBER(INDEX('標章権利'!$D$6:$D$15,MATCH('商品'!I12,'標章権利'!$A$6:$A$15,0))),ISNUMBER(INDEX('標章権利'!$E$6:$E$15,MATCH('商品'!I12,'標章権利'!$A$6:$A$15,0))),INDEX('標章権利'!$D$6:$D$15,MATCH('商品'!I12,'標章権利'!$A$6:$A$15,0))&lt;='利用案内'!$B$5,INDEX('標章権利'!$E$6:$E$15,MATCH('商品'!I12,'標章権利'!$A$6:$A$15,0))&gt;='利用案内'!$B$5,INDEX('標章権利'!$D$6:$D$15,MATCH('商品'!I12,'標章権利'!$A$6:$A$15,0))&lt;=INDEX('標章権利'!$E$6:$E$15,MATCH('商品'!I12,'標章権利'!$A$6:$A$15,0)),INDEX('標章権利'!$F$6:$F$15,MATCH('商品'!I12,'標章権利'!$A$6:$A$15,0))&lt;&gt;"",TRIM(INDEX('標章権利'!$B$6:$B$15,MATCH('商品'!I12,'標章権利'!$A$6:$A$15,0)))&lt;&gt;"",INDEX('販路地域範囲'!$I$6:$I$15,MATCH('商品'!J12,'販路地域範囲'!$A$6:$A$15,0))="承認済み",ISNUMBER(INDEX('販路地域範囲'!$G$6:$G$15,MATCH('商品'!J12,'販路地域範囲'!$A$6:$A$15,0))),ISNUMBER(INDEX('販路地域範囲'!$H$6:$H$15,MATCH('商品'!J12,'販路地域範囲'!$A$6:$A$15,0))),INDEX('販路地域範囲'!$G$6:$G$15,MATCH('商品'!J12,'販路地域範囲'!$A$6:$A$15,0))&lt;='利用案内'!$B$5,INDEX('販路地域範囲'!$H$6:$H$15,MATCH('商品'!J12,'販路地域範囲'!$A$6:$A$15,0))&gt;='利用案内'!$B$5,INDEX('販路地域範囲'!$G$6:$G$15,MATCH('商品'!J12,'販路地域範囲'!$A$6:$A$15,0))&lt;=INDEX('販路地域範囲'!$H$6:$H$15,MATCH('商品'!J12,'販路地域範囲'!$A$6:$A$15,0)),INDEX('販路地域範囲'!$J$6:$J$15,MATCH('商品'!J12,'販路地域範囲'!$A$6:$A$15,0))&lt;&gt;"",INDEX('販路地域範囲'!$B$6:$B$15,MATCH('商品'!J12,'販路地域範囲'!$A$6:$A$15,0))='商品'!B12,INDEX('販路地域範囲'!$C$6:$C$15,MATCH('商品'!J12,'販路地域範囲'!$A$6:$A$15,0))='商品'!I12,INDEX('販路地域範囲'!$D$6:$D$15,MATCH('商品'!J12,'販路地域範囲'!$A$6:$A$15,0))='商品'!A12,INDEX('販路地域範囲'!$E$6:$E$15,MATCH('商品'!J12,'販路地域範囲'!$A$6:$A$15,0))='商品'!G12,INDEX('販路地域範囲'!$F$6:$F$15,MATCH('商品'!J12,'販路地域範囲'!$A$6:$A$15,0))='商品'!H12,'商品'!G12&lt;&gt;"",'商品'!H12&lt;&gt;""),"記録有効","保留"),"保留")))</x:f>
      </x:c>
      <x:c r="G12" s="2" t="str">
        <x:f>IF('商品'!A12="","",IF(AND('商品'!A12&lt;&gt;"",COUNTIF('商品'!$A$6:$A$15,'商品'!A12)=1,'商品'!K12&lt;&gt;""),IF(AND(1=1),"記録有効","保留"),"保留"))</x:f>
      </x:c>
      <x:c r="H12" s="2" t="str">
        <x:f>IF(A12="","",IF(COUNTIF(B12:G12,"保留")&gt;0,"保留","権限者確認待ち"))</x:f>
      </x:c>
      <x:c r="I12" s="2" t="str">
        <x:f>IF(A12="","",'商品'!K12)</x:f>
      </x:c>
      <x:c r="J12" s="2" t="str">
        <x:f>IF(A12="","",IF(H12="保留","権利者と証拠を補正する","権限者の別途判断を保存"))</x:f>
      </x:c>
    </x:row>
    <x:row r="13" ht="32" customHeight="1">
      <x:c r="A13" s="2" t="str">
        <x:f>IF('商品'!A13="","",'商品'!A13)</x:f>
      </x:c>
      <x:c r="B13" s="2" t="str">
        <x:f>IF('商品'!A13="","",IF(AND('商品'!B13&lt;&gt;"",COUNTIF('供給者許諾'!$A$6:$A$15,'商品'!B13)=1),IF(AND(INDEX('供給者許諾'!$C$6:$C$15,MATCH('商品'!B13,'供給者許諾'!$A$6:$A$15,0))="承認済み",ISNUMBER(INDEX('供給者許諾'!$D$6:$D$15,MATCH('商品'!B13,'供給者許諾'!$A$6:$A$15,0))),ISNUMBER(INDEX('供給者許諾'!$E$6:$E$15,MATCH('商品'!B13,'供給者許諾'!$A$6:$A$15,0))),INDEX('供給者許諾'!$D$6:$D$15,MATCH('商品'!B13,'供給者許諾'!$A$6:$A$15,0))&lt;='利用案内'!$B$5,INDEX('供給者許諾'!$E$6:$E$15,MATCH('商品'!B13,'供給者許諾'!$A$6:$A$15,0))&gt;='利用案内'!$B$5,INDEX('供給者許諾'!$D$6:$D$15,MATCH('商品'!B13,'供給者許諾'!$A$6:$A$15,0))&lt;=INDEX('供給者許諾'!$E$6:$E$15,MATCH('商品'!B13,'供給者許諾'!$A$6:$A$15,0)),INDEX('供給者許諾'!$F$6:$F$15,MATCH('商品'!B13,'供給者許諾'!$A$6:$A$15,0))&lt;&gt;"",INDEX('供給者許諾'!$G$6:$G$15,MATCH('商品'!B13,'供給者許諾'!$A$6:$A$15,0))&lt;&gt;"",INDEX('供給者許諾'!$H$6:$H$15,MATCH('商品'!B13,'供給者許諾'!$A$6:$A$15,0))&lt;&gt;"",OR(AND(INDEX('供給者許諾'!$B$6:$B$15,MATCH('商品'!B13,'供給者許諾'!$A$6:$A$15,0))="学内利用",'商品'!G13="学内利用"),AND(INDEX('供給者許諾'!$B$6:$B$15,MATCH('商品'!B13,'供給者許諾'!$A$6:$A$15,0))="一般販売",OR('商品'!G13="一般販売",'商品'!G13="学内利用")))),"記録有効","保留"),"保留"))</x:f>
      </x:c>
      <x:c r="C13" s="2" t="str">
        <x:f>IF('商品'!A13="","",IF(AND('商品'!C13&lt;&gt;"",COUNTIF('標章権利'!$A$6:$A$15,'商品'!C13)=1),IF(AND(INDEX('標章権利'!$C$6:$C$15,MATCH('商品'!C13,'標章権利'!$A$6:$A$15,0))="承認済み",ISNUMBER(INDEX('標章権利'!$D$6:$D$15,MATCH('商品'!C13,'標章権利'!$A$6:$A$15,0))),ISNUMBER(INDEX('標章権利'!$E$6:$E$15,MATCH('商品'!C13,'標章権利'!$A$6:$A$15,0))),INDEX('標章権利'!$D$6:$D$15,MATCH('商品'!C13,'標章権利'!$A$6:$A$15,0))&lt;='利用案内'!$B$5,INDEX('標章権利'!$E$6:$E$15,MATCH('商品'!C13,'標章権利'!$A$6:$A$15,0))&gt;='利用案内'!$B$5,INDEX('標章権利'!$D$6:$D$15,MATCH('商品'!C13,'標章権利'!$A$6:$A$15,0))&lt;=INDEX('標章権利'!$E$6:$E$15,MATCH('商品'!C13,'標章権利'!$A$6:$A$15,0)),INDEX('標章権利'!$F$6:$F$15,MATCH('商品'!C13,'標章権利'!$A$6:$A$15,0))&lt;&gt;"",INDEX('標章権利'!$B$6:$B$15,MATCH('商品'!C13,'標章権利'!$A$6:$A$15,0))&lt;&gt;""),"記録有効","保留"),"保留"))</x:f>
      </x:c>
      <x:c r="D13" s="2" t="str">
        <x:f>IF('商品'!A13="","",IF(AND('商品'!E13&lt;&gt;"",COUNTIF('図案承認'!$A$6:$A$15,'商品'!E13)=1),IF(AND(INDEX('図案承認'!$E$6:$E$15,MATCH('商品'!E13,'図案承認'!$A$6:$A$15,0))="承認済み",ISNUMBER(INDEX('図案承認'!$F$6:$F$15,MATCH('商品'!E13,'図案承認'!$A$6:$A$15,0))),ISNUMBER(INDEX('図案承認'!$G$6:$G$15,MATCH('商品'!E13,'図案承認'!$A$6:$A$15,0))),INDEX('図案承認'!$F$6:$F$15,MATCH('商品'!E13,'図案承認'!$A$6:$A$15,0))&lt;='利用案内'!$B$5,INDEX('図案承認'!$G$6:$G$15,MATCH('商品'!E13,'図案承認'!$A$6:$A$15,0))&gt;='利用案内'!$B$5,INDEX('図案承認'!$F$6:$F$15,MATCH('商品'!E13,'図案承認'!$A$6:$A$15,0))&lt;=INDEX('図案承認'!$G$6:$G$15,MATCH('商品'!E13,'図案承認'!$A$6:$A$15,0)),INDEX('図案承認'!$H$6:$H$15,MATCH('商品'!E13,'図案承認'!$A$6:$A$15,0))&lt;&gt;"",INDEX('図案承認'!$B$6:$B$15,MATCH('商品'!E13,'図案承認'!$A$6:$A$15,0))='商品'!A13,INDEX('図案承認'!$C$6:$C$15,MATCH('商品'!E13,'図案承認'!$A$6:$A$15,0))='商品'!C13,INDEX('図案承認'!$D$6:$D$15,MATCH('商品'!E13,'図案承認'!$A$6:$A$15,0))='商品'!D13,'商品'!D13&lt;&gt;""),"記録有効","保留"),"保留"))</x:f>
      </x:c>
      <x:c r="E13" s="2" t="str">
        <x:f>IF('商品'!A13="","",IF(AND('商品'!F13&lt;&gt;"",COUNTIF('販路地域範囲'!$A$6:$A$15,'商品'!F13)=1),IF(AND(INDEX('販路地域範囲'!$I$6:$I$15,MATCH('商品'!F13,'販路地域範囲'!$A$6:$A$15,0))="承認済み",ISNUMBER(INDEX('販路地域範囲'!$G$6:$G$15,MATCH('商品'!F13,'販路地域範囲'!$A$6:$A$15,0))),ISNUMBER(INDEX('販路地域範囲'!$H$6:$H$15,MATCH('商品'!F13,'販路地域範囲'!$A$6:$A$15,0))),INDEX('販路地域範囲'!$G$6:$G$15,MATCH('商品'!F13,'販路地域範囲'!$A$6:$A$15,0))&lt;='利用案内'!$B$5,INDEX('販路地域範囲'!$H$6:$H$15,MATCH('商品'!F13,'販路地域範囲'!$A$6:$A$15,0))&gt;='利用案内'!$B$5,INDEX('販路地域範囲'!$G$6:$G$15,MATCH('商品'!F13,'販路地域範囲'!$A$6:$A$15,0))&lt;=INDEX('販路地域範囲'!$H$6:$H$15,MATCH('商品'!F13,'販路地域範囲'!$A$6:$A$15,0)),INDEX('販路地域範囲'!$J$6:$J$15,MATCH('商品'!F13,'販路地域範囲'!$A$6:$A$15,0))&lt;&gt;"",INDEX('販路地域範囲'!$B$6:$B$15,MATCH('商品'!F13,'販路地域範囲'!$A$6:$A$15,0))='商品'!B13,INDEX('販路地域範囲'!$C$6:$C$15,MATCH('商品'!F13,'販路地域範囲'!$A$6:$A$15,0))='商品'!C13,INDEX('販路地域範囲'!$D$6:$D$15,MATCH('商品'!F13,'販路地域範囲'!$A$6:$A$15,0))='商品'!A13,INDEX('販路地域範囲'!$E$6:$E$15,MATCH('商品'!F13,'販路地域範囲'!$A$6:$A$15,0))='商品'!G13,INDEX('販路地域範囲'!$F$6:$F$15,MATCH('商品'!F13,'販路地域範囲'!$A$6:$A$15,0))='商品'!H13,'商品'!G13&lt;&gt;"",'商品'!H13&lt;&gt;""),"記録有効","保留"),"保留"))</x:f>
      </x:c>
      <x:c r="F13" s="2" t="str">
        <x:f>IF('商品'!A13="","",IF(AND('商品'!I13="該当なし",'商品'!J13="該当なし"),"記録有効",IF(AND('商品'!I13&lt;&gt;"",'商品'!J13&lt;&gt;"",COUNTIF('標章権利'!$A$6:$A$15,'商品'!I13)=1,COUNTIF('販路地域範囲'!$A$6:$A$15,'商品'!J13)=1),IF(AND(INDEX('標章権利'!$C$6:$C$15,MATCH('商品'!I13,'標章権利'!$A$6:$A$15,0))="承認済み",ISNUMBER(INDEX('標章権利'!$D$6:$D$15,MATCH('商品'!I13,'標章権利'!$A$6:$A$15,0))),ISNUMBER(INDEX('標章権利'!$E$6:$E$15,MATCH('商品'!I13,'標章権利'!$A$6:$A$15,0))),INDEX('標章権利'!$D$6:$D$15,MATCH('商品'!I13,'標章権利'!$A$6:$A$15,0))&lt;='利用案内'!$B$5,INDEX('標章権利'!$E$6:$E$15,MATCH('商品'!I13,'標章権利'!$A$6:$A$15,0))&gt;='利用案内'!$B$5,INDEX('標章権利'!$D$6:$D$15,MATCH('商品'!I13,'標章権利'!$A$6:$A$15,0))&lt;=INDEX('標章権利'!$E$6:$E$15,MATCH('商品'!I13,'標章権利'!$A$6:$A$15,0)),INDEX('標章権利'!$F$6:$F$15,MATCH('商品'!I13,'標章権利'!$A$6:$A$15,0))&lt;&gt;"",TRIM(INDEX('標章権利'!$B$6:$B$15,MATCH('商品'!I13,'標章権利'!$A$6:$A$15,0)))&lt;&gt;"",INDEX('販路地域範囲'!$I$6:$I$15,MATCH('商品'!J13,'販路地域範囲'!$A$6:$A$15,0))="承認済み",ISNUMBER(INDEX('販路地域範囲'!$G$6:$G$15,MATCH('商品'!J13,'販路地域範囲'!$A$6:$A$15,0))),ISNUMBER(INDEX('販路地域範囲'!$H$6:$H$15,MATCH('商品'!J13,'販路地域範囲'!$A$6:$A$15,0))),INDEX('販路地域範囲'!$G$6:$G$15,MATCH('商品'!J13,'販路地域範囲'!$A$6:$A$15,0))&lt;='利用案内'!$B$5,INDEX('販路地域範囲'!$H$6:$H$15,MATCH('商品'!J13,'販路地域範囲'!$A$6:$A$15,0))&gt;='利用案内'!$B$5,INDEX('販路地域範囲'!$G$6:$G$15,MATCH('商品'!J13,'販路地域範囲'!$A$6:$A$15,0))&lt;=INDEX('販路地域範囲'!$H$6:$H$15,MATCH('商品'!J13,'販路地域範囲'!$A$6:$A$15,0)),INDEX('販路地域範囲'!$J$6:$J$15,MATCH('商品'!J13,'販路地域範囲'!$A$6:$A$15,0))&lt;&gt;"",INDEX('販路地域範囲'!$B$6:$B$15,MATCH('商品'!J13,'販路地域範囲'!$A$6:$A$15,0))='商品'!B13,INDEX('販路地域範囲'!$C$6:$C$15,MATCH('商品'!J13,'販路地域範囲'!$A$6:$A$15,0))='商品'!I13,INDEX('販路地域範囲'!$D$6:$D$15,MATCH('商品'!J13,'販路地域範囲'!$A$6:$A$15,0))='商品'!A13,INDEX('販路地域範囲'!$E$6:$E$15,MATCH('商品'!J13,'販路地域範囲'!$A$6:$A$15,0))='商品'!G13,INDEX('販路地域範囲'!$F$6:$F$15,MATCH('商品'!J13,'販路地域範囲'!$A$6:$A$15,0))='商品'!H13,'商品'!G13&lt;&gt;"",'商品'!H13&lt;&gt;""),"記録有効","保留"),"保留")))</x:f>
      </x:c>
      <x:c r="G13" s="2" t="str">
        <x:f>IF('商品'!A13="","",IF(AND('商品'!A13&lt;&gt;"",COUNTIF('商品'!$A$6:$A$15,'商品'!A13)=1,'商品'!K13&lt;&gt;""),IF(AND(1=1),"記録有効","保留"),"保留"))</x:f>
      </x:c>
      <x:c r="H13" s="2" t="str">
        <x:f>IF(A13="","",IF(COUNTIF(B13:G13,"保留")&gt;0,"保留","権限者確認待ち"))</x:f>
      </x:c>
      <x:c r="I13" s="2" t="str">
        <x:f>IF(A13="","",'商品'!K13)</x:f>
      </x:c>
      <x:c r="J13" s="2" t="str">
        <x:f>IF(A13="","",IF(H13="保留","権利者と証拠を補正する","権限者の別途判断を保存"))</x:f>
      </x:c>
    </x:row>
    <x:row r="14" ht="32" customHeight="1">
      <x:c r="A14" s="2" t="str">
        <x:f>IF('商品'!A14="","",'商品'!A14)</x:f>
      </x:c>
      <x:c r="B14" s="2" t="str">
        <x:f>IF('商品'!A14="","",IF(AND('商品'!B14&lt;&gt;"",COUNTIF('供給者許諾'!$A$6:$A$15,'商品'!B14)=1),IF(AND(INDEX('供給者許諾'!$C$6:$C$15,MATCH('商品'!B14,'供給者許諾'!$A$6:$A$15,0))="承認済み",ISNUMBER(INDEX('供給者許諾'!$D$6:$D$15,MATCH('商品'!B14,'供給者許諾'!$A$6:$A$15,0))),ISNUMBER(INDEX('供給者許諾'!$E$6:$E$15,MATCH('商品'!B14,'供給者許諾'!$A$6:$A$15,0))),INDEX('供給者許諾'!$D$6:$D$15,MATCH('商品'!B14,'供給者許諾'!$A$6:$A$15,0))&lt;='利用案内'!$B$5,INDEX('供給者許諾'!$E$6:$E$15,MATCH('商品'!B14,'供給者許諾'!$A$6:$A$15,0))&gt;='利用案内'!$B$5,INDEX('供給者許諾'!$D$6:$D$15,MATCH('商品'!B14,'供給者許諾'!$A$6:$A$15,0))&lt;=INDEX('供給者許諾'!$E$6:$E$15,MATCH('商品'!B14,'供給者許諾'!$A$6:$A$15,0)),INDEX('供給者許諾'!$F$6:$F$15,MATCH('商品'!B14,'供給者許諾'!$A$6:$A$15,0))&lt;&gt;"",INDEX('供給者許諾'!$G$6:$G$15,MATCH('商品'!B14,'供給者許諾'!$A$6:$A$15,0))&lt;&gt;"",INDEX('供給者許諾'!$H$6:$H$15,MATCH('商品'!B14,'供給者許諾'!$A$6:$A$15,0))&lt;&gt;"",OR(AND(INDEX('供給者許諾'!$B$6:$B$15,MATCH('商品'!B14,'供給者許諾'!$A$6:$A$15,0))="学内利用",'商品'!G14="学内利用"),AND(INDEX('供給者許諾'!$B$6:$B$15,MATCH('商品'!B14,'供給者許諾'!$A$6:$A$15,0))="一般販売",OR('商品'!G14="一般販売",'商品'!G14="学内利用")))),"記録有効","保留"),"保留"))</x:f>
      </x:c>
      <x:c r="C14" s="2" t="str">
        <x:f>IF('商品'!A14="","",IF(AND('商品'!C14&lt;&gt;"",COUNTIF('標章権利'!$A$6:$A$15,'商品'!C14)=1),IF(AND(INDEX('標章権利'!$C$6:$C$15,MATCH('商品'!C14,'標章権利'!$A$6:$A$15,0))="承認済み",ISNUMBER(INDEX('標章権利'!$D$6:$D$15,MATCH('商品'!C14,'標章権利'!$A$6:$A$15,0))),ISNUMBER(INDEX('標章権利'!$E$6:$E$15,MATCH('商品'!C14,'標章権利'!$A$6:$A$15,0))),INDEX('標章権利'!$D$6:$D$15,MATCH('商品'!C14,'標章権利'!$A$6:$A$15,0))&lt;='利用案内'!$B$5,INDEX('標章権利'!$E$6:$E$15,MATCH('商品'!C14,'標章権利'!$A$6:$A$15,0))&gt;='利用案内'!$B$5,INDEX('標章権利'!$D$6:$D$15,MATCH('商品'!C14,'標章権利'!$A$6:$A$15,0))&lt;=INDEX('標章権利'!$E$6:$E$15,MATCH('商品'!C14,'標章権利'!$A$6:$A$15,0)),INDEX('標章権利'!$F$6:$F$15,MATCH('商品'!C14,'標章権利'!$A$6:$A$15,0))&lt;&gt;"",INDEX('標章権利'!$B$6:$B$15,MATCH('商品'!C14,'標章権利'!$A$6:$A$15,0))&lt;&gt;""),"記録有効","保留"),"保留"))</x:f>
      </x:c>
      <x:c r="D14" s="2" t="str">
        <x:f>IF('商品'!A14="","",IF(AND('商品'!E14&lt;&gt;"",COUNTIF('図案承認'!$A$6:$A$15,'商品'!E14)=1),IF(AND(INDEX('図案承認'!$E$6:$E$15,MATCH('商品'!E14,'図案承認'!$A$6:$A$15,0))="承認済み",ISNUMBER(INDEX('図案承認'!$F$6:$F$15,MATCH('商品'!E14,'図案承認'!$A$6:$A$15,0))),ISNUMBER(INDEX('図案承認'!$G$6:$G$15,MATCH('商品'!E14,'図案承認'!$A$6:$A$15,0))),INDEX('図案承認'!$F$6:$F$15,MATCH('商品'!E14,'図案承認'!$A$6:$A$15,0))&lt;='利用案内'!$B$5,INDEX('図案承認'!$G$6:$G$15,MATCH('商品'!E14,'図案承認'!$A$6:$A$15,0))&gt;='利用案内'!$B$5,INDEX('図案承認'!$F$6:$F$15,MATCH('商品'!E14,'図案承認'!$A$6:$A$15,0))&lt;=INDEX('図案承認'!$G$6:$G$15,MATCH('商品'!E14,'図案承認'!$A$6:$A$15,0)),INDEX('図案承認'!$H$6:$H$15,MATCH('商品'!E14,'図案承認'!$A$6:$A$15,0))&lt;&gt;"",INDEX('図案承認'!$B$6:$B$15,MATCH('商品'!E14,'図案承認'!$A$6:$A$15,0))='商品'!A14,INDEX('図案承認'!$C$6:$C$15,MATCH('商品'!E14,'図案承認'!$A$6:$A$15,0))='商品'!C14,INDEX('図案承認'!$D$6:$D$15,MATCH('商品'!E14,'図案承認'!$A$6:$A$15,0))='商品'!D14,'商品'!D14&lt;&gt;""),"記録有効","保留"),"保留"))</x:f>
      </x:c>
      <x:c r="E14" s="2" t="str">
        <x:f>IF('商品'!A14="","",IF(AND('商品'!F14&lt;&gt;"",COUNTIF('販路地域範囲'!$A$6:$A$15,'商品'!F14)=1),IF(AND(INDEX('販路地域範囲'!$I$6:$I$15,MATCH('商品'!F14,'販路地域範囲'!$A$6:$A$15,0))="承認済み",ISNUMBER(INDEX('販路地域範囲'!$G$6:$G$15,MATCH('商品'!F14,'販路地域範囲'!$A$6:$A$15,0))),ISNUMBER(INDEX('販路地域範囲'!$H$6:$H$15,MATCH('商品'!F14,'販路地域範囲'!$A$6:$A$15,0))),INDEX('販路地域範囲'!$G$6:$G$15,MATCH('商品'!F14,'販路地域範囲'!$A$6:$A$15,0))&lt;='利用案内'!$B$5,INDEX('販路地域範囲'!$H$6:$H$15,MATCH('商品'!F14,'販路地域範囲'!$A$6:$A$15,0))&gt;='利用案内'!$B$5,INDEX('販路地域範囲'!$G$6:$G$15,MATCH('商品'!F14,'販路地域範囲'!$A$6:$A$15,0))&lt;=INDEX('販路地域範囲'!$H$6:$H$15,MATCH('商品'!F14,'販路地域範囲'!$A$6:$A$15,0)),INDEX('販路地域範囲'!$J$6:$J$15,MATCH('商品'!F14,'販路地域範囲'!$A$6:$A$15,0))&lt;&gt;"",INDEX('販路地域範囲'!$B$6:$B$15,MATCH('商品'!F14,'販路地域範囲'!$A$6:$A$15,0))='商品'!B14,INDEX('販路地域範囲'!$C$6:$C$15,MATCH('商品'!F14,'販路地域範囲'!$A$6:$A$15,0))='商品'!C14,INDEX('販路地域範囲'!$D$6:$D$15,MATCH('商品'!F14,'販路地域範囲'!$A$6:$A$15,0))='商品'!A14,INDEX('販路地域範囲'!$E$6:$E$15,MATCH('商品'!F14,'販路地域範囲'!$A$6:$A$15,0))='商品'!G14,INDEX('販路地域範囲'!$F$6:$F$15,MATCH('商品'!F14,'販路地域範囲'!$A$6:$A$15,0))='商品'!H14,'商品'!G14&lt;&gt;"",'商品'!H14&lt;&gt;""),"記録有効","保留"),"保留"))</x:f>
      </x:c>
      <x:c r="F14" s="2" t="str">
        <x:f>IF('商品'!A14="","",IF(AND('商品'!I14="該当なし",'商品'!J14="該当なし"),"記録有効",IF(AND('商品'!I14&lt;&gt;"",'商品'!J14&lt;&gt;"",COUNTIF('標章権利'!$A$6:$A$15,'商品'!I14)=1,COUNTIF('販路地域範囲'!$A$6:$A$15,'商品'!J14)=1),IF(AND(INDEX('標章権利'!$C$6:$C$15,MATCH('商品'!I14,'標章権利'!$A$6:$A$15,0))="承認済み",ISNUMBER(INDEX('標章権利'!$D$6:$D$15,MATCH('商品'!I14,'標章権利'!$A$6:$A$15,0))),ISNUMBER(INDEX('標章権利'!$E$6:$E$15,MATCH('商品'!I14,'標章権利'!$A$6:$A$15,0))),INDEX('標章権利'!$D$6:$D$15,MATCH('商品'!I14,'標章権利'!$A$6:$A$15,0))&lt;='利用案内'!$B$5,INDEX('標章権利'!$E$6:$E$15,MATCH('商品'!I14,'標章権利'!$A$6:$A$15,0))&gt;='利用案内'!$B$5,INDEX('標章権利'!$D$6:$D$15,MATCH('商品'!I14,'標章権利'!$A$6:$A$15,0))&lt;=INDEX('標章権利'!$E$6:$E$15,MATCH('商品'!I14,'標章権利'!$A$6:$A$15,0)),INDEX('標章権利'!$F$6:$F$15,MATCH('商品'!I14,'標章権利'!$A$6:$A$15,0))&lt;&gt;"",TRIM(INDEX('標章権利'!$B$6:$B$15,MATCH('商品'!I14,'標章権利'!$A$6:$A$15,0)))&lt;&gt;"",INDEX('販路地域範囲'!$I$6:$I$15,MATCH('商品'!J14,'販路地域範囲'!$A$6:$A$15,0))="承認済み",ISNUMBER(INDEX('販路地域範囲'!$G$6:$G$15,MATCH('商品'!J14,'販路地域範囲'!$A$6:$A$15,0))),ISNUMBER(INDEX('販路地域範囲'!$H$6:$H$15,MATCH('商品'!J14,'販路地域範囲'!$A$6:$A$15,0))),INDEX('販路地域範囲'!$G$6:$G$15,MATCH('商品'!J14,'販路地域範囲'!$A$6:$A$15,0))&lt;='利用案内'!$B$5,INDEX('販路地域範囲'!$H$6:$H$15,MATCH('商品'!J14,'販路地域範囲'!$A$6:$A$15,0))&gt;='利用案内'!$B$5,INDEX('販路地域範囲'!$G$6:$G$15,MATCH('商品'!J14,'販路地域範囲'!$A$6:$A$15,0))&lt;=INDEX('販路地域範囲'!$H$6:$H$15,MATCH('商品'!J14,'販路地域範囲'!$A$6:$A$15,0)),INDEX('販路地域範囲'!$J$6:$J$15,MATCH('商品'!J14,'販路地域範囲'!$A$6:$A$15,0))&lt;&gt;"",INDEX('販路地域範囲'!$B$6:$B$15,MATCH('商品'!J14,'販路地域範囲'!$A$6:$A$15,0))='商品'!B14,INDEX('販路地域範囲'!$C$6:$C$15,MATCH('商品'!J14,'販路地域範囲'!$A$6:$A$15,0))='商品'!I14,INDEX('販路地域範囲'!$D$6:$D$15,MATCH('商品'!J14,'販路地域範囲'!$A$6:$A$15,0))='商品'!A14,INDEX('販路地域範囲'!$E$6:$E$15,MATCH('商品'!J14,'販路地域範囲'!$A$6:$A$15,0))='商品'!G14,INDEX('販路地域範囲'!$F$6:$F$15,MATCH('商品'!J14,'販路地域範囲'!$A$6:$A$15,0))='商品'!H14,'商品'!G14&lt;&gt;"",'商品'!H14&lt;&gt;""),"記録有効","保留"),"保留")))</x:f>
      </x:c>
      <x:c r="G14" s="2" t="str">
        <x:f>IF('商品'!A14="","",IF(AND('商品'!A14&lt;&gt;"",COUNTIF('商品'!$A$6:$A$15,'商品'!A14)=1,'商品'!K14&lt;&gt;""),IF(AND(1=1),"記録有効","保留"),"保留"))</x:f>
      </x:c>
      <x:c r="H14" s="2" t="str">
        <x:f>IF(A14="","",IF(COUNTIF(B14:G14,"保留")&gt;0,"保留","権限者確認待ち"))</x:f>
      </x:c>
      <x:c r="I14" s="2" t="str">
        <x:f>IF(A14="","",'商品'!K14)</x:f>
      </x:c>
      <x:c r="J14" s="2" t="str">
        <x:f>IF(A14="","",IF(H14="保留","権利者と証拠を補正する","権限者の別途判断を保存"))</x:f>
      </x:c>
    </x:row>
    <x:row r="15" ht="32" customHeight="1">
      <x:c r="A15" s="2" t="str">
        <x:f>IF('商品'!A15="","",'商品'!A15)</x:f>
      </x:c>
      <x:c r="B15" s="2" t="str">
        <x:f>IF('商品'!A15="","",IF(AND('商品'!B15&lt;&gt;"",COUNTIF('供給者許諾'!$A$6:$A$15,'商品'!B15)=1),IF(AND(INDEX('供給者許諾'!$C$6:$C$15,MATCH('商品'!B15,'供給者許諾'!$A$6:$A$15,0))="承認済み",ISNUMBER(INDEX('供給者許諾'!$D$6:$D$15,MATCH('商品'!B15,'供給者許諾'!$A$6:$A$15,0))),ISNUMBER(INDEX('供給者許諾'!$E$6:$E$15,MATCH('商品'!B15,'供給者許諾'!$A$6:$A$15,0))),INDEX('供給者許諾'!$D$6:$D$15,MATCH('商品'!B15,'供給者許諾'!$A$6:$A$15,0))&lt;='利用案内'!$B$5,INDEX('供給者許諾'!$E$6:$E$15,MATCH('商品'!B15,'供給者許諾'!$A$6:$A$15,0))&gt;='利用案内'!$B$5,INDEX('供給者許諾'!$D$6:$D$15,MATCH('商品'!B15,'供給者許諾'!$A$6:$A$15,0))&lt;=INDEX('供給者許諾'!$E$6:$E$15,MATCH('商品'!B15,'供給者許諾'!$A$6:$A$15,0)),INDEX('供給者許諾'!$F$6:$F$15,MATCH('商品'!B15,'供給者許諾'!$A$6:$A$15,0))&lt;&gt;"",INDEX('供給者許諾'!$G$6:$G$15,MATCH('商品'!B15,'供給者許諾'!$A$6:$A$15,0))&lt;&gt;"",INDEX('供給者許諾'!$H$6:$H$15,MATCH('商品'!B15,'供給者許諾'!$A$6:$A$15,0))&lt;&gt;"",OR(AND(INDEX('供給者許諾'!$B$6:$B$15,MATCH('商品'!B15,'供給者許諾'!$A$6:$A$15,0))="学内利用",'商品'!G15="学内利用"),AND(INDEX('供給者許諾'!$B$6:$B$15,MATCH('商品'!B15,'供給者許諾'!$A$6:$A$15,0))="一般販売",OR('商品'!G15="一般販売",'商品'!G15="学内利用")))),"記録有効","保留"),"保留"))</x:f>
      </x:c>
      <x:c r="C15" s="2" t="str">
        <x:f>IF('商品'!A15="","",IF(AND('商品'!C15&lt;&gt;"",COUNTIF('標章権利'!$A$6:$A$15,'商品'!C15)=1),IF(AND(INDEX('標章権利'!$C$6:$C$15,MATCH('商品'!C15,'標章権利'!$A$6:$A$15,0))="承認済み",ISNUMBER(INDEX('標章権利'!$D$6:$D$15,MATCH('商品'!C15,'標章権利'!$A$6:$A$15,0))),ISNUMBER(INDEX('標章権利'!$E$6:$E$15,MATCH('商品'!C15,'標章権利'!$A$6:$A$15,0))),INDEX('標章権利'!$D$6:$D$15,MATCH('商品'!C15,'標章権利'!$A$6:$A$15,0))&lt;='利用案内'!$B$5,INDEX('標章権利'!$E$6:$E$15,MATCH('商品'!C15,'標章権利'!$A$6:$A$15,0))&gt;='利用案内'!$B$5,INDEX('標章権利'!$D$6:$D$15,MATCH('商品'!C15,'標章権利'!$A$6:$A$15,0))&lt;=INDEX('標章権利'!$E$6:$E$15,MATCH('商品'!C15,'標章権利'!$A$6:$A$15,0)),INDEX('標章権利'!$F$6:$F$15,MATCH('商品'!C15,'標章権利'!$A$6:$A$15,0))&lt;&gt;"",INDEX('標章権利'!$B$6:$B$15,MATCH('商品'!C15,'標章権利'!$A$6:$A$15,0))&lt;&gt;""),"記録有効","保留"),"保留"))</x:f>
      </x:c>
      <x:c r="D15" s="2" t="str">
        <x:f>IF('商品'!A15="","",IF(AND('商品'!E15&lt;&gt;"",COUNTIF('図案承認'!$A$6:$A$15,'商品'!E15)=1),IF(AND(INDEX('図案承認'!$E$6:$E$15,MATCH('商品'!E15,'図案承認'!$A$6:$A$15,0))="承認済み",ISNUMBER(INDEX('図案承認'!$F$6:$F$15,MATCH('商品'!E15,'図案承認'!$A$6:$A$15,0))),ISNUMBER(INDEX('図案承認'!$G$6:$G$15,MATCH('商品'!E15,'図案承認'!$A$6:$A$15,0))),INDEX('図案承認'!$F$6:$F$15,MATCH('商品'!E15,'図案承認'!$A$6:$A$15,0))&lt;='利用案内'!$B$5,INDEX('図案承認'!$G$6:$G$15,MATCH('商品'!E15,'図案承認'!$A$6:$A$15,0))&gt;='利用案内'!$B$5,INDEX('図案承認'!$F$6:$F$15,MATCH('商品'!E15,'図案承認'!$A$6:$A$15,0))&lt;=INDEX('図案承認'!$G$6:$G$15,MATCH('商品'!E15,'図案承認'!$A$6:$A$15,0)),INDEX('図案承認'!$H$6:$H$15,MATCH('商品'!E15,'図案承認'!$A$6:$A$15,0))&lt;&gt;"",INDEX('図案承認'!$B$6:$B$15,MATCH('商品'!E15,'図案承認'!$A$6:$A$15,0))='商品'!A15,INDEX('図案承認'!$C$6:$C$15,MATCH('商品'!E15,'図案承認'!$A$6:$A$15,0))='商品'!C15,INDEX('図案承認'!$D$6:$D$15,MATCH('商品'!E15,'図案承認'!$A$6:$A$15,0))='商品'!D15,'商品'!D15&lt;&gt;""),"記録有効","保留"),"保留"))</x:f>
      </x:c>
      <x:c r="E15" s="2" t="str">
        <x:f>IF('商品'!A15="","",IF(AND('商品'!F15&lt;&gt;"",COUNTIF('販路地域範囲'!$A$6:$A$15,'商品'!F15)=1),IF(AND(INDEX('販路地域範囲'!$I$6:$I$15,MATCH('商品'!F15,'販路地域範囲'!$A$6:$A$15,0))="承認済み",ISNUMBER(INDEX('販路地域範囲'!$G$6:$G$15,MATCH('商品'!F15,'販路地域範囲'!$A$6:$A$15,0))),ISNUMBER(INDEX('販路地域範囲'!$H$6:$H$15,MATCH('商品'!F15,'販路地域範囲'!$A$6:$A$15,0))),INDEX('販路地域範囲'!$G$6:$G$15,MATCH('商品'!F15,'販路地域範囲'!$A$6:$A$15,0))&lt;='利用案内'!$B$5,INDEX('販路地域範囲'!$H$6:$H$15,MATCH('商品'!F15,'販路地域範囲'!$A$6:$A$15,0))&gt;='利用案内'!$B$5,INDEX('販路地域範囲'!$G$6:$G$15,MATCH('商品'!F15,'販路地域範囲'!$A$6:$A$15,0))&lt;=INDEX('販路地域範囲'!$H$6:$H$15,MATCH('商品'!F15,'販路地域範囲'!$A$6:$A$15,0)),INDEX('販路地域範囲'!$J$6:$J$15,MATCH('商品'!F15,'販路地域範囲'!$A$6:$A$15,0))&lt;&gt;"",INDEX('販路地域範囲'!$B$6:$B$15,MATCH('商品'!F15,'販路地域範囲'!$A$6:$A$15,0))='商品'!B15,INDEX('販路地域範囲'!$C$6:$C$15,MATCH('商品'!F15,'販路地域範囲'!$A$6:$A$15,0))='商品'!C15,INDEX('販路地域範囲'!$D$6:$D$15,MATCH('商品'!F15,'販路地域範囲'!$A$6:$A$15,0))='商品'!A15,INDEX('販路地域範囲'!$E$6:$E$15,MATCH('商品'!F15,'販路地域範囲'!$A$6:$A$15,0))='商品'!G15,INDEX('販路地域範囲'!$F$6:$F$15,MATCH('商品'!F15,'販路地域範囲'!$A$6:$A$15,0))='商品'!H15,'商品'!G15&lt;&gt;"",'商品'!H15&lt;&gt;""),"記録有効","保留"),"保留"))</x:f>
      </x:c>
      <x:c r="F15" s="2" t="str">
        <x:f>IF('商品'!A15="","",IF(AND('商品'!I15="該当なし",'商品'!J15="該当なし"),"記録有効",IF(AND('商品'!I15&lt;&gt;"",'商品'!J15&lt;&gt;"",COUNTIF('標章権利'!$A$6:$A$15,'商品'!I15)=1,COUNTIF('販路地域範囲'!$A$6:$A$15,'商品'!J15)=1),IF(AND(INDEX('標章権利'!$C$6:$C$15,MATCH('商品'!I15,'標章権利'!$A$6:$A$15,0))="承認済み",ISNUMBER(INDEX('標章権利'!$D$6:$D$15,MATCH('商品'!I15,'標章権利'!$A$6:$A$15,0))),ISNUMBER(INDEX('標章権利'!$E$6:$E$15,MATCH('商品'!I15,'標章権利'!$A$6:$A$15,0))),INDEX('標章権利'!$D$6:$D$15,MATCH('商品'!I15,'標章権利'!$A$6:$A$15,0))&lt;='利用案内'!$B$5,INDEX('標章権利'!$E$6:$E$15,MATCH('商品'!I15,'標章権利'!$A$6:$A$15,0))&gt;='利用案内'!$B$5,INDEX('標章権利'!$D$6:$D$15,MATCH('商品'!I15,'標章権利'!$A$6:$A$15,0))&lt;=INDEX('標章権利'!$E$6:$E$15,MATCH('商品'!I15,'標章権利'!$A$6:$A$15,0)),INDEX('標章権利'!$F$6:$F$15,MATCH('商品'!I15,'標章権利'!$A$6:$A$15,0))&lt;&gt;"",TRIM(INDEX('標章権利'!$B$6:$B$15,MATCH('商品'!I15,'標章権利'!$A$6:$A$15,0)))&lt;&gt;"",INDEX('販路地域範囲'!$I$6:$I$15,MATCH('商品'!J15,'販路地域範囲'!$A$6:$A$15,0))="承認済み",ISNUMBER(INDEX('販路地域範囲'!$G$6:$G$15,MATCH('商品'!J15,'販路地域範囲'!$A$6:$A$15,0))),ISNUMBER(INDEX('販路地域範囲'!$H$6:$H$15,MATCH('商品'!J15,'販路地域範囲'!$A$6:$A$15,0))),INDEX('販路地域範囲'!$G$6:$G$15,MATCH('商品'!J15,'販路地域範囲'!$A$6:$A$15,0))&lt;='利用案内'!$B$5,INDEX('販路地域範囲'!$H$6:$H$15,MATCH('商品'!J15,'販路地域範囲'!$A$6:$A$15,0))&gt;='利用案内'!$B$5,INDEX('販路地域範囲'!$G$6:$G$15,MATCH('商品'!J15,'販路地域範囲'!$A$6:$A$15,0))&lt;=INDEX('販路地域範囲'!$H$6:$H$15,MATCH('商品'!J15,'販路地域範囲'!$A$6:$A$15,0)),INDEX('販路地域範囲'!$J$6:$J$15,MATCH('商品'!J15,'販路地域範囲'!$A$6:$A$15,0))&lt;&gt;"",INDEX('販路地域範囲'!$B$6:$B$15,MATCH('商品'!J15,'販路地域範囲'!$A$6:$A$15,0))='商品'!B15,INDEX('販路地域範囲'!$C$6:$C$15,MATCH('商品'!J15,'販路地域範囲'!$A$6:$A$15,0))='商品'!I15,INDEX('販路地域範囲'!$D$6:$D$15,MATCH('商品'!J15,'販路地域範囲'!$A$6:$A$15,0))='商品'!A15,INDEX('販路地域範囲'!$E$6:$E$15,MATCH('商品'!J15,'販路地域範囲'!$A$6:$A$15,0))='商品'!G15,INDEX('販路地域範囲'!$F$6:$F$15,MATCH('商品'!J15,'販路地域範囲'!$A$6:$A$15,0))='商品'!H15,'商品'!G15&lt;&gt;"",'商品'!H15&lt;&gt;""),"記録有効","保留"),"保留")))</x:f>
      </x:c>
      <x:c r="G15" s="2" t="str">
        <x:f>IF('商品'!A15="","",IF(AND('商品'!A15&lt;&gt;"",COUNTIF('商品'!$A$6:$A$15,'商品'!A15)=1,'商品'!K15&lt;&gt;""),IF(AND(1=1),"記録有効","保留"),"保留"))</x:f>
      </x:c>
      <x:c r="H15" s="2" t="str">
        <x:f>IF(A15="","",IF(COUNTIF(B15:G15,"保留")&gt;0,"保留","権限者確認待ち"))</x:f>
      </x:c>
      <x:c r="I15" s="2" t="str">
        <x:f>IF(A15="","",'商品'!K15)</x:f>
      </x:c>
      <x:c r="J15" s="2" t="str">
        <x:f>IF(A15="","",IF(H15="保留","権利者と証拠を補正する","権限者の別途判断を保存"))</x:f>
      </x:c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mergeCells>
    <x:mergeCell ref="A2:J2"/>
    <x:mergeCell ref="A3:J3"/>
  </x:mergeCells>
  <x:conditionalFormatting sqref="A6:J15">
    <x:cfRule type="expression" dxfId="0" priority="1">
      <x:formula>$H6="保留"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c0a85d8b8fc47b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商品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40" customHeight="1">
      <x:c r="A3" s="2" t="str">
        <x:v>黄褐色文字が入力、濃色文字が計算結果。保留行を先に抽出する。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5" t="str">
        <x:v>商品申請番号</x:v>
      </x:c>
      <x:c r="B5" s="5" t="str">
        <x:v>許諾番号</x:v>
      </x:c>
      <x:c r="C5" s="5" t="str">
        <x:v>標章番号</x:v>
      </x:c>
      <x:c r="D5" s="5" t="str">
        <x:v>図案版</x:v>
      </x:c>
      <x:c r="E5" s="5" t="str">
        <x:v>承認番号</x:v>
      </x:c>
      <x:c r="F5" s="5" t="str">
        <x:v>範囲番号</x:v>
      </x:c>
      <x:c r="G5" s="5" t="str">
        <x:v>販路</x:v>
      </x:c>
      <x:c r="H5" s="5" t="str">
        <x:v>地域</x:v>
      </x:c>
      <x:c r="I5" s="5" t="str">
        <x:v>第三者標章番号</x:v>
      </x:c>
      <x:c r="J5" s="5" t="str">
        <x:v>第三者範囲番号</x:v>
      </x:c>
      <x:c r="K5" s="5" t="str">
        <x:v>担当者</x:v>
      </x:c>
    </x:row>
    <x:row r="6" ht="32" customHeight="1">
      <x:c r="A6" s="6" t="str">
        <x:v>P001</x:v>
      </x:c>
      <x:c r="B6" s="6" t="str">
        <x:v>L01</x:v>
      </x:c>
      <x:c r="C6" s="6" t="str">
        <x:v>M01</x:v>
      </x:c>
      <x:c r="D6" s="6" t="str">
        <x:v>V1</x:v>
      </x:c>
      <x:c r="E6" s="6" t="str">
        <x:v>A01</x:v>
      </x:c>
      <x:c r="F6" s="6" t="str">
        <x:v>S01</x:v>
      </x:c>
      <x:c r="G6" s="6" t="str">
        <x:v>学内利用</x:v>
      </x:c>
      <x:c r="H6" s="6" t="str">
        <x:v>日本</x:v>
      </x:c>
      <x:c r="I6" s="6" t="str">
        <x:v>該当なし</x:v>
      </x:c>
      <x:c r="J6" s="6" t="str">
        <x:v>該当なし</x:v>
      </x:c>
      <x:c r="K6" s="6" t="str">
        <x:v>許諾担当者</x:v>
      </x:c>
    </x:row>
    <x:row r="7" ht="32" customHeight="1">
      <x:c r="A7" s="6" t="str">
        <x:v>P002</x:v>
      </x:c>
      <x:c r="B7" s="6" t="str">
        <x:v>L01</x:v>
      </x:c>
      <x:c r="C7" s="6" t="str">
        <x:v>M01</x:v>
      </x:c>
      <x:c r="D7" s="6" t="str">
        <x:v>V1</x:v>
      </x:c>
      <x:c r="E7" s="6" t="str">
        <x:v>A02</x:v>
      </x:c>
      <x:c r="F7" s="6" t="str">
        <x:v>S02</x:v>
      </x:c>
      <x:c r="G7" s="6" t="str">
        <x:v>一般販売</x:v>
      </x:c>
      <x:c r="H7" s="6" t="str">
        <x:v>日本</x:v>
      </x:c>
      <x:c r="I7" s="6" t="str">
        <x:v>該当なし</x:v>
      </x:c>
      <x:c r="J7" s="6" t="str">
        <x:v>該当なし</x:v>
      </x:c>
      <x:c r="K7" s="6" t="str">
        <x:v>許諾担当者</x:v>
      </x:c>
    </x:row>
    <x:row r="8" ht="32" customHeight="1">
      <x:c r="A8" s="6" t="str">
        <x:v>P003</x:v>
      </x:c>
      <x:c r="B8" s="6" t="str">
        <x:v>L02</x:v>
      </x:c>
      <x:c r="C8" s="6" t="str">
        <x:v>M01</x:v>
      </x:c>
      <x:c r="D8" s="6" t="str">
        <x:v>V1</x:v>
      </x:c>
      <x:c r="E8" s="6" t="str">
        <x:v>A03</x:v>
      </x:c>
      <x:c r="F8" s="6" t="str">
        <x:v>S03</x:v>
      </x:c>
      <x:c r="G8" s="6" t="str">
        <x:v>一般販売</x:v>
      </x:c>
      <x:c r="H8" s="6" t="str">
        <x:v>台湾</x:v>
      </x:c>
      <x:c r="I8" s="6" t="str">
        <x:v>T01</x:v>
      </x:c>
      <x:c r="J8" s="6" t="str">
        <x:v>S07</x:v>
      </x:c>
      <x:c r="K8" s="6" t="str">
        <x:v>許諾担当者</x:v>
      </x:c>
    </x:row>
    <x:row r="9" ht="32" customHeight="1">
      <x:c r="A9" s="6" t="str">
        <x:v>P004</x:v>
      </x:c>
      <x:c r="B9" s="6" t="str">
        <x:v>L02</x:v>
      </x:c>
      <x:c r="C9" s="6" t="str">
        <x:v>M01</x:v>
      </x:c>
      <x:c r="D9" s="6" t="str">
        <x:v>V2</x:v>
      </x:c>
      <x:c r="E9" s="6" t="str">
        <x:v>A04</x:v>
      </x:c>
      <x:c r="F9" s="6" t="str">
        <x:v>S04</x:v>
      </x:c>
      <x:c r="G9" s="6" t="str">
        <x:v>一般販売</x:v>
      </x:c>
      <x:c r="H9" s="6" t="str">
        <x:v>日本</x:v>
      </x:c>
      <x:c r="I9" s="6" t="str">
        <x:v>該当なし</x:v>
      </x:c>
      <x:c r="J9" s="6" t="str">
        <x:v>該当なし</x:v>
      </x:c>
      <x:c r="K9" s="6" t="str">
        <x:v>許諾担当者</x:v>
      </x:c>
    </x:row>
    <x:row r="10" ht="32" customHeight="1">
      <x:c r="A10" s="6" t="str">
        <x:v>P005</x:v>
      </x:c>
      <x:c r="B10" s="6" t="str">
        <x:v>L03</x:v>
      </x:c>
      <x:c r="C10" s="6" t="str">
        <x:v>M02</x:v>
      </x:c>
      <x:c r="D10" s="6" t="str">
        <x:v>V1</x:v>
      </x:c>
      <x:c r="E10" s="6" t="str">
        <x:v>A05</x:v>
      </x:c>
      <x:c r="F10" s="6" t="str">
        <x:v>S05</x:v>
      </x:c>
      <x:c r="G10" s="6" t="str">
        <x:v>学内利用</x:v>
      </x:c>
      <x:c r="H10" s="6" t="str">
        <x:v>日本</x:v>
      </x:c>
      <x:c r="I10" s="6" t="str">
        <x:v>該当なし</x:v>
      </x:c>
      <x:c r="J10" s="6" t="str">
        <x:v>該当なし</x:v>
      </x:c>
      <x:c r="K10" s="6" t="str">
        <x:v>許諾担当者</x:v>
      </x:c>
    </x:row>
    <x:row r="11" ht="32" customHeight="1">
      <x:c r="A11" s="6" t="str">
        <x:v>P006</x:v>
      </x:c>
      <x:c r="B11" s="6" t="str"/>
      <x:c r="C11" s="6" t="str">
        <x:v>M01</x:v>
      </x:c>
      <x:c r="D11" s="6" t="str">
        <x:v>V1</x:v>
      </x:c>
      <x:c r="E11" s="6" t="str"/>
      <x:c r="F11" s="6" t="str">
        <x:v>S06</x:v>
      </x:c>
      <x:c r="G11" s="6" t="str">
        <x:v>学内利用</x:v>
      </x:c>
      <x:c r="H11" s="6" t="str">
        <x:v>日本</x:v>
      </x:c>
      <x:c r="I11" s="6" t="str"/>
      <x:c r="J11" s="6" t="str"/>
      <x:c r="K11" s="6" t="str">
        <x:v>許諾担当者</x:v>
      </x:c>
    </x:row>
    <x:row r="12" ht="32" customHeight="1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</x:row>
    <x:row r="13" ht="32" customHeight="1">
      <x:c r="A13" s="6"/>
      <x:c r="B13" s="6"/>
      <x:c r="C13" s="6"/>
      <x:c r="D13" s="6"/>
      <x:c r="E13" s="6"/>
      <x:c r="F13" s="6"/>
      <x:c r="G13" s="6"/>
      <x:c r="H13" s="6"/>
      <x:c r="I13" s="6"/>
      <x:c r="J13" s="6"/>
      <x:c r="K13" s="6"/>
    </x:row>
    <x:row r="14" ht="32" customHeight="1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</x:row>
    <x:row r="15" ht="32" customHeight="1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</x:sheetData>
  <x:mergeCells>
    <x:mergeCell ref="A2:K2"/>
    <x:mergeCell ref="A3:K3"/>
  </x:mergeCells>
  <x:dataValidations count="1">
    <x:dataValidation type="list" sqref="G6:G15">
      <x:formula1>"学内利用,一般販売"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de9aa58b09a469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供給者許諾</x:v>
      </x:c>
      <x:c r="B2" s="2"/>
      <x:c r="C2" s="2"/>
      <x:c r="D2" s="2"/>
      <x:c r="E2" s="2"/>
      <x:c r="F2" s="2"/>
      <x:c r="G2" s="2"/>
      <x:c r="H2" s="2"/>
    </x:row>
    <x:row r="3" ht="40" customHeight="1">
      <x:c r="A3" s="2" t="str">
        <x:v>黄褐色文字が入力、濃色文字が計算結果。保留行を先に抽出する。</x:v>
      </x:c>
      <x:c r="B3" s="2"/>
      <x:c r="C3" s="2"/>
      <x:c r="D3" s="2"/>
      <x:c r="E3" s="2"/>
      <x:c r="F3" s="2"/>
      <x:c r="G3" s="2"/>
      <x:c r="H3" s="2"/>
    </x:row>
    <x:row r="4" ht="32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5" t="str">
        <x:v>許諾番号</x:v>
      </x:c>
      <x:c r="B5" s="5" t="str">
        <x:v>許諾区分</x:v>
      </x:c>
      <x:c r="C5" s="5" t="str">
        <x:v>状態</x:v>
      </x:c>
      <x:c r="D5" s="5" t="str">
        <x:v>開始日</x:v>
      </x:c>
      <x:c r="E5" s="5" t="str">
        <x:v>最終有効日</x:v>
      </x:c>
      <x:c r="F5" s="5" t="str">
        <x:v>証拠参照</x:v>
      </x:c>
      <x:c r="G5" s="5" t="str">
        <x:v>許諾先供給者</x:v>
      </x:c>
      <x:c r="H5" s="5" t="str">
        <x:v>更新担当者</x:v>
      </x:c>
    </x:row>
    <x:row r="6" ht="32" customHeight="1">
      <x:c r="A6" s="6" t="str">
        <x:v>L01</x:v>
      </x:c>
      <x:c r="B6" s="6" t="str">
        <x:v>学内利用</x:v>
      </x:c>
      <x:c r="C6" s="6" t="str">
        <x:v>承認済み</x:v>
      </x:c>
      <x:c r="D6" s="8" t="n">
        <x:v>46023</x:v>
      </x:c>
      <x:c r="E6" s="8" t="n">
        <x:v>46387</x:v>
      </x:c>
      <x:c r="F6" s="6" t="str">
        <x:v>E-L01</x:v>
      </x:c>
      <x:c r="G6" s="6" t="str">
        <x:v>F001</x:v>
      </x:c>
      <x:c r="H6" s="6" t="str">
        <x:v>許諾担当者</x:v>
      </x:c>
    </x:row>
    <x:row r="7" ht="32" customHeight="1">
      <x:c r="A7" s="6" t="str">
        <x:v>L02</x:v>
      </x:c>
      <x:c r="B7" s="6" t="str">
        <x:v>一般販売</x:v>
      </x:c>
      <x:c r="C7" s="6" t="str">
        <x:v>承認済み</x:v>
      </x:c>
      <x:c r="D7" s="8" t="n">
        <x:v>46023</x:v>
      </x:c>
      <x:c r="E7" s="8" t="n">
        <x:v>46387</x:v>
      </x:c>
      <x:c r="F7" s="6" t="str">
        <x:v>E-L02</x:v>
      </x:c>
      <x:c r="G7" s="6" t="str">
        <x:v>F001</x:v>
      </x:c>
      <x:c r="H7" s="6" t="str">
        <x:v>許諾担当者</x:v>
      </x:c>
    </x:row>
    <x:row r="8" ht="32" customHeight="1">
      <x:c r="A8" s="6" t="str">
        <x:v>L03</x:v>
      </x:c>
      <x:c r="B8" s="6" t="str">
        <x:v>学内利用</x:v>
      </x:c>
      <x:c r="C8" s="6" t="str">
        <x:v>承認済み</x:v>
      </x:c>
      <x:c r="D8" s="8" t="n">
        <x:v>46313</x:v>
      </x:c>
      <x:c r="E8" s="8" t="n">
        <x:v>46313</x:v>
      </x:c>
      <x:c r="F8" s="6" t="str">
        <x:v>E-L03</x:v>
      </x:c>
      <x:c r="G8" s="6" t="str">
        <x:v>F001</x:v>
      </x:c>
      <x:c r="H8" s="6" t="str">
        <x:v>許諾担当者</x:v>
      </x:c>
    </x:row>
    <x:row r="9" ht="32" customHeight="1">
      <x:c r="A9" s="6"/>
      <x:c r="B9" s="6"/>
      <x:c r="C9" s="6"/>
      <x:c r="D9" s="8"/>
      <x:c r="E9" s="8"/>
      <x:c r="F9" s="6"/>
      <x:c r="G9" s="6"/>
      <x:c r="H9" s="6"/>
    </x:row>
    <x:row r="10" ht="32" customHeight="1">
      <x:c r="A10" s="6"/>
      <x:c r="B10" s="6"/>
      <x:c r="C10" s="6"/>
      <x:c r="D10" s="8"/>
      <x:c r="E10" s="8"/>
      <x:c r="F10" s="6"/>
      <x:c r="G10" s="6"/>
      <x:c r="H10" s="6"/>
    </x:row>
    <x:row r="11" ht="32" customHeight="1">
      <x:c r="A11" s="6"/>
      <x:c r="B11" s="6"/>
      <x:c r="C11" s="6"/>
      <x:c r="D11" s="8"/>
      <x:c r="E11" s="8"/>
      <x:c r="F11" s="6"/>
      <x:c r="G11" s="6"/>
      <x:c r="H11" s="6"/>
    </x:row>
    <x:row r="12" ht="32" customHeight="1">
      <x:c r="A12" s="6"/>
      <x:c r="B12" s="6"/>
      <x:c r="C12" s="6"/>
      <x:c r="D12" s="8"/>
      <x:c r="E12" s="8"/>
      <x:c r="F12" s="6"/>
      <x:c r="G12" s="6"/>
      <x:c r="H12" s="6"/>
    </x:row>
    <x:row r="13" ht="32" customHeight="1">
      <x:c r="A13" s="6"/>
      <x:c r="B13" s="6"/>
      <x:c r="C13" s="6"/>
      <x:c r="D13" s="8"/>
      <x:c r="E13" s="8"/>
      <x:c r="F13" s="6"/>
      <x:c r="G13" s="6"/>
      <x:c r="H13" s="6"/>
    </x:row>
    <x:row r="14" ht="32" customHeight="1">
      <x:c r="A14" s="6"/>
      <x:c r="B14" s="6"/>
      <x:c r="C14" s="6"/>
      <x:c r="D14" s="8"/>
      <x:c r="E14" s="8"/>
      <x:c r="F14" s="6"/>
      <x:c r="G14" s="6"/>
      <x:c r="H14" s="6"/>
    </x:row>
    <x:row r="15" ht="32" customHeight="1">
      <x:c r="A15" s="6"/>
      <x:c r="B15" s="6"/>
      <x:c r="C15" s="6"/>
      <x:c r="D15" s="8"/>
      <x:c r="E15" s="8"/>
      <x:c r="F15" s="6"/>
      <x:c r="G15" s="6"/>
      <x:c r="H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</x:mergeCells>
  <x:dataValidations count="2">
    <x:dataValidation type="list" sqref="C6:C15">
      <x:formula1>"承認済み,保留"</x:formula1>
    </x:dataValidation>
    <x:dataValidation type="list" sqref="B6:B15">
      <x:formula1>"学内利用,一般販売"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a20cdaada54fa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2" customHeight="1">
      <x:c r="A1" s="2"/>
      <x:c r="B1" s="2"/>
      <x:c r="C1" s="2"/>
      <x:c r="D1" s="2"/>
      <x:c r="E1" s="2"/>
      <x:c r="F1" s="2"/>
    </x:row>
    <x:row r="2" ht="32" customHeight="1">
      <x:c r="A2" s="3" t="str">
        <x:v>標章権利</x:v>
      </x:c>
      <x:c r="B2" s="2"/>
      <x:c r="C2" s="2"/>
      <x:c r="D2" s="2"/>
      <x:c r="E2" s="2"/>
      <x:c r="F2" s="2"/>
    </x:row>
    <x:row r="3" ht="40" customHeight="1">
      <x:c r="A3" s="2" t="str">
        <x:v>黄褐色文字が入力、濃色文字が計算結果。保留行を先に抽出する。</x:v>
      </x:c>
      <x:c r="B3" s="2"/>
      <x:c r="C3" s="2"/>
      <x:c r="D3" s="2"/>
      <x:c r="E3" s="2"/>
      <x:c r="F3" s="2"/>
    </x:row>
    <x:row r="4" ht="32" customHeight="1">
      <x:c r="A4" s="2"/>
      <x:c r="B4" s="2"/>
      <x:c r="C4" s="2"/>
      <x:c r="D4" s="2"/>
      <x:c r="E4" s="2"/>
      <x:c r="F4" s="2"/>
    </x:row>
    <x:row r="5" ht="42" customHeight="1">
      <x:c r="A5" s="5" t="str">
        <x:v>標章番号</x:v>
      </x:c>
      <x:c r="B5" s="5" t="str">
        <x:v>権利者</x:v>
      </x:c>
      <x:c r="C5" s="5" t="str">
        <x:v>状態</x:v>
      </x:c>
      <x:c r="D5" s="5" t="str">
        <x:v>開始日</x:v>
      </x:c>
      <x:c r="E5" s="5" t="str">
        <x:v>最終有効日</x:v>
      </x:c>
      <x:c r="F5" s="5" t="str">
        <x:v>証拠参照</x:v>
      </x:c>
    </x:row>
    <x:row r="6" ht="32" customHeight="1">
      <x:c r="A6" s="6" t="str">
        <x:v>M01</x:v>
      </x:c>
      <x:c r="B6" s="6" t="str">
        <x:v>U001</x:v>
      </x:c>
      <x:c r="C6" s="6" t="str">
        <x:v>承認済み</x:v>
      </x:c>
      <x:c r="D6" s="8" t="n">
        <x:v>46023</x:v>
      </x:c>
      <x:c r="E6" s="8" t="n">
        <x:v>46387</x:v>
      </x:c>
      <x:c r="F6" s="6" t="str">
        <x:v>E-M01</x:v>
      </x:c>
    </x:row>
    <x:row r="7" ht="32" customHeight="1">
      <x:c r="A7" s="6" t="str">
        <x:v>T01</x:v>
      </x:c>
      <x:c r="B7" s="6" t="str">
        <x:v>T001</x:v>
      </x:c>
      <x:c r="C7" s="6" t="str">
        <x:v>承認済み</x:v>
      </x:c>
      <x:c r="D7" s="8" t="n">
        <x:v>46023</x:v>
      </x:c>
      <x:c r="E7" s="8" t="n">
        <x:v>46312</x:v>
      </x:c>
      <x:c r="F7" s="6" t="str">
        <x:v>E-T01</x:v>
      </x:c>
    </x:row>
    <x:row r="8" ht="32" customHeight="1">
      <x:c r="A8" s="6" t="str">
        <x:v>M02</x:v>
      </x:c>
      <x:c r="B8" s="6" t="str">
        <x:v>U001</x:v>
      </x:c>
      <x:c r="C8" s="6" t="str">
        <x:v>承認済み</x:v>
      </x:c>
      <x:c r="D8" s="8" t="n">
        <x:v>46313</x:v>
      </x:c>
      <x:c r="E8" s="8" t="n">
        <x:v>46313</x:v>
      </x:c>
      <x:c r="F8" s="6" t="str">
        <x:v>E-M02</x:v>
      </x:c>
    </x:row>
    <x:row r="9" ht="32" customHeight="1">
      <x:c r="A9" s="6"/>
      <x:c r="B9" s="6"/>
      <x:c r="C9" s="6"/>
      <x:c r="D9" s="8"/>
      <x:c r="E9" s="8"/>
      <x:c r="F9" s="6"/>
    </x:row>
    <x:row r="10" ht="32" customHeight="1">
      <x:c r="A10" s="6"/>
      <x:c r="B10" s="6"/>
      <x:c r="C10" s="6"/>
      <x:c r="D10" s="8"/>
      <x:c r="E10" s="8"/>
      <x:c r="F10" s="6"/>
    </x:row>
    <x:row r="11" ht="32" customHeight="1">
      <x:c r="A11" s="6"/>
      <x:c r="B11" s="6"/>
      <x:c r="C11" s="6"/>
      <x:c r="D11" s="8"/>
      <x:c r="E11" s="8"/>
      <x:c r="F11" s="6"/>
    </x:row>
    <x:row r="12" ht="32" customHeight="1">
      <x:c r="A12" s="6"/>
      <x:c r="B12" s="6"/>
      <x:c r="C12" s="6"/>
      <x:c r="D12" s="8"/>
      <x:c r="E12" s="8"/>
      <x:c r="F12" s="6"/>
    </x:row>
    <x:row r="13" ht="32" customHeight="1">
      <x:c r="A13" s="6"/>
      <x:c r="B13" s="6"/>
      <x:c r="C13" s="6"/>
      <x:c r="D13" s="8"/>
      <x:c r="E13" s="8"/>
      <x:c r="F13" s="6"/>
    </x:row>
    <x:row r="14" ht="32" customHeight="1">
      <x:c r="A14" s="6"/>
      <x:c r="B14" s="6"/>
      <x:c r="C14" s="6"/>
      <x:c r="D14" s="8"/>
      <x:c r="E14" s="8"/>
      <x:c r="F14" s="6"/>
    </x:row>
    <x:row r="15" ht="32" customHeight="1">
      <x:c r="A15" s="6"/>
      <x:c r="B15" s="6"/>
      <x:c r="C15" s="6"/>
      <x:c r="D15" s="8"/>
      <x:c r="E15" s="8"/>
      <x:c r="F15" s="6"/>
    </x:row>
    <x:row r="16" ht="32" customHeight="1">
      <x:c r="A16" s="2"/>
      <x:c r="B16" s="2"/>
      <x:c r="C16" s="2"/>
      <x:c r="D16" s="2"/>
      <x:c r="E16" s="2"/>
      <x:c r="F16" s="2"/>
    </x:row>
    <x:row r="17" ht="32" customHeight="1">
      <x:c r="A17" s="2"/>
      <x:c r="B17" s="2"/>
      <x:c r="C17" s="2"/>
      <x:c r="D17" s="2"/>
      <x:c r="E17" s="2"/>
      <x:c r="F17" s="2"/>
    </x:row>
    <x:row r="18" ht="32" customHeight="1">
      <x:c r="A18" s="2"/>
      <x:c r="B18" s="2"/>
      <x:c r="C18" s="2"/>
      <x:c r="D18" s="2"/>
      <x:c r="E18" s="2"/>
      <x:c r="F18" s="2"/>
    </x:row>
    <x:row r="19" ht="32" customHeight="1">
      <x:c r="A19" s="2"/>
      <x:c r="B19" s="2"/>
      <x:c r="C19" s="2"/>
      <x:c r="D19" s="2"/>
      <x:c r="E19" s="2"/>
      <x:c r="F19" s="2"/>
    </x:row>
    <x:row r="20" ht="32" customHeight="1">
      <x:c r="A20" s="2"/>
      <x:c r="B20" s="2"/>
      <x:c r="C20" s="2"/>
      <x:c r="D20" s="2"/>
      <x:c r="E20" s="2"/>
      <x:c r="F20" s="2"/>
    </x:row>
    <x:row r="21" ht="32" customHeight="1">
      <x:c r="A21" s="2"/>
      <x:c r="B21" s="2"/>
      <x:c r="C21" s="2"/>
      <x:c r="D21" s="2"/>
      <x:c r="E21" s="2"/>
      <x:c r="F21" s="2"/>
    </x:row>
    <x:row r="22" ht="32" customHeight="1">
      <x:c r="A22" s="2"/>
      <x:c r="B22" s="2"/>
      <x:c r="C22" s="2"/>
      <x:c r="D22" s="2"/>
      <x:c r="E22" s="2"/>
      <x:c r="F22" s="2"/>
    </x:row>
    <x:row r="23" ht="32" customHeight="1">
      <x:c r="A23" s="2"/>
      <x:c r="B23" s="2"/>
      <x:c r="C23" s="2"/>
      <x:c r="D23" s="2"/>
      <x:c r="E23" s="2"/>
      <x:c r="F23" s="2"/>
    </x:row>
    <x:row r="24" ht="32" customHeight="1">
      <x:c r="A24" s="2"/>
      <x:c r="B24" s="2"/>
      <x:c r="C24" s="2"/>
      <x:c r="D24" s="2"/>
      <x:c r="E24" s="2"/>
      <x:c r="F24" s="2"/>
    </x:row>
    <x:row r="25" ht="32" customHeight="1">
      <x:c r="A25" s="2"/>
      <x:c r="B25" s="2"/>
      <x:c r="C25" s="2"/>
      <x:c r="D25" s="2"/>
      <x:c r="E25" s="2"/>
      <x:c r="F25" s="2"/>
    </x:row>
  </x:sheetData>
  <x:mergeCells>
    <x:mergeCell ref="A2:F2"/>
    <x:mergeCell ref="A3:F3"/>
  </x:mergeCells>
  <x:dataValidations count="1">
    <x:dataValidation type="list" sqref="C6:C15">
      <x:formula1>"承認済み,保留"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84cbb9559a848e8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図案承認</x:v>
      </x:c>
      <x:c r="B2" s="2"/>
      <x:c r="C2" s="2"/>
      <x:c r="D2" s="2"/>
      <x:c r="E2" s="2"/>
      <x:c r="F2" s="2"/>
      <x:c r="G2" s="2"/>
      <x:c r="H2" s="2"/>
    </x:row>
    <x:row r="3" ht="40" customHeight="1">
      <x:c r="A3" s="2" t="str">
        <x:v>黄褐色文字が入力、濃色文字が計算結果。保留行を先に抽出する。</x:v>
      </x:c>
      <x:c r="B3" s="2"/>
      <x:c r="C3" s="2"/>
      <x:c r="D3" s="2"/>
      <x:c r="E3" s="2"/>
      <x:c r="F3" s="2"/>
      <x:c r="G3" s="2"/>
      <x:c r="H3" s="2"/>
    </x:row>
    <x:row r="4" ht="32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5" t="str">
        <x:v>承認番号</x:v>
      </x:c>
      <x:c r="B5" s="5" t="str">
        <x:v>商品申請番号</x:v>
      </x:c>
      <x:c r="C5" s="5" t="str">
        <x:v>標章番号</x:v>
      </x:c>
      <x:c r="D5" s="5" t="str">
        <x:v>図案版</x:v>
      </x:c>
      <x:c r="E5" s="5" t="str">
        <x:v>状態</x:v>
      </x:c>
      <x:c r="F5" s="5" t="str">
        <x:v>開始日</x:v>
      </x:c>
      <x:c r="G5" s="5" t="str">
        <x:v>最終有効日</x:v>
      </x:c>
      <x:c r="H5" s="5" t="str">
        <x:v>証拠参照</x:v>
      </x:c>
    </x:row>
    <x:row r="6" ht="32" customHeight="1">
      <x:c r="A6" s="6" t="str">
        <x:v>A01</x:v>
      </x:c>
      <x:c r="B6" s="6" t="str">
        <x:v>P001</x:v>
      </x:c>
      <x:c r="C6" s="6" t="str">
        <x:v>M01</x:v>
      </x:c>
      <x:c r="D6" s="6" t="str">
        <x:v>V1</x:v>
      </x:c>
      <x:c r="E6" s="6" t="str">
        <x:v>承認済み</x:v>
      </x:c>
      <x:c r="F6" s="8" t="n">
        <x:v>46023</x:v>
      </x:c>
      <x:c r="G6" s="8" t="n">
        <x:v>46387</x:v>
      </x:c>
      <x:c r="H6" s="6" t="str">
        <x:v>E-A01</x:v>
      </x:c>
    </x:row>
    <x:row r="7" ht="32" customHeight="1">
      <x:c r="A7" s="6" t="str">
        <x:v>A02</x:v>
      </x:c>
      <x:c r="B7" s="6" t="str">
        <x:v>P002</x:v>
      </x:c>
      <x:c r="C7" s="6" t="str">
        <x:v>M01</x:v>
      </x:c>
      <x:c r="D7" s="6" t="str">
        <x:v>V1</x:v>
      </x:c>
      <x:c r="E7" s="6" t="str">
        <x:v>承認済み</x:v>
      </x:c>
      <x:c r="F7" s="8" t="n">
        <x:v>46023</x:v>
      </x:c>
      <x:c r="G7" s="8" t="n">
        <x:v>46387</x:v>
      </x:c>
      <x:c r="H7" s="6" t="str">
        <x:v>E-A02</x:v>
      </x:c>
    </x:row>
    <x:row r="8" ht="32" customHeight="1">
      <x:c r="A8" s="6" t="str">
        <x:v>A03</x:v>
      </x:c>
      <x:c r="B8" s="6" t="str">
        <x:v>P003</x:v>
      </x:c>
      <x:c r="C8" s="6" t="str">
        <x:v>M01</x:v>
      </x:c>
      <x:c r="D8" s="6" t="str">
        <x:v>V1</x:v>
      </x:c>
      <x:c r="E8" s="6" t="str">
        <x:v>承認済み</x:v>
      </x:c>
      <x:c r="F8" s="8" t="n">
        <x:v>46023</x:v>
      </x:c>
      <x:c r="G8" s="8" t="n">
        <x:v>46387</x:v>
      </x:c>
      <x:c r="H8" s="6" t="str">
        <x:v>E-A03</x:v>
      </x:c>
    </x:row>
    <x:row r="9" ht="32" customHeight="1">
      <x:c r="A9" s="6" t="str">
        <x:v>A04</x:v>
      </x:c>
      <x:c r="B9" s="6" t="str">
        <x:v>P004</x:v>
      </x:c>
      <x:c r="C9" s="6" t="str">
        <x:v>M01</x:v>
      </x:c>
      <x:c r="D9" s="6" t="str">
        <x:v>V1</x:v>
      </x:c>
      <x:c r="E9" s="6" t="str">
        <x:v>承認済み</x:v>
      </x:c>
      <x:c r="F9" s="8" t="n">
        <x:v>46023</x:v>
      </x:c>
      <x:c r="G9" s="8" t="n">
        <x:v>46387</x:v>
      </x:c>
      <x:c r="H9" s="6" t="str">
        <x:v>E-A04</x:v>
      </x:c>
    </x:row>
    <x:row r="10" ht="32" customHeight="1">
      <x:c r="A10" s="6" t="str">
        <x:v>A05</x:v>
      </x:c>
      <x:c r="B10" s="6" t="str">
        <x:v>P005</x:v>
      </x:c>
      <x:c r="C10" s="6" t="str">
        <x:v>M02</x:v>
      </x:c>
      <x:c r="D10" s="6" t="str">
        <x:v>V1</x:v>
      </x:c>
      <x:c r="E10" s="6" t="str">
        <x:v>承認済み</x:v>
      </x:c>
      <x:c r="F10" s="8" t="n">
        <x:v>46023</x:v>
      </x:c>
      <x:c r="G10" s="8" t="n">
        <x:v>46387</x:v>
      </x:c>
      <x:c r="H10" s="6" t="str">
        <x:v>E-A05</x:v>
      </x:c>
    </x:row>
    <x:row r="11" ht="32" customHeight="1">
      <x:c r="A11" s="6" t="str">
        <x:v>A06</x:v>
      </x:c>
      <x:c r="B11" s="6" t="str">
        <x:v>P006</x:v>
      </x:c>
      <x:c r="C11" s="6" t="str">
        <x:v>M01</x:v>
      </x:c>
      <x:c r="D11" s="6" t="str">
        <x:v>V1</x:v>
      </x:c>
      <x:c r="E11" s="6" t="str">
        <x:v>承認済み</x:v>
      </x:c>
      <x:c r="F11" s="8" t="n">
        <x:v>46023</x:v>
      </x:c>
      <x:c r="G11" s="8" t="n">
        <x:v>46387</x:v>
      </x:c>
      <x:c r="H11" s="6" t="str">
        <x:v>E-A06</x:v>
      </x:c>
    </x:row>
    <x:row r="12" ht="32" customHeight="1">
      <x:c r="A12" s="6"/>
      <x:c r="B12" s="6"/>
      <x:c r="C12" s="6"/>
      <x:c r="D12" s="6"/>
      <x:c r="E12" s="6"/>
      <x:c r="F12" s="8"/>
      <x:c r="G12" s="8"/>
      <x:c r="H12" s="6"/>
    </x:row>
    <x:row r="13" ht="32" customHeight="1">
      <x:c r="A13" s="6"/>
      <x:c r="B13" s="6"/>
      <x:c r="C13" s="6"/>
      <x:c r="D13" s="6"/>
      <x:c r="E13" s="6"/>
      <x:c r="F13" s="8"/>
      <x:c r="G13" s="8"/>
      <x:c r="H13" s="6"/>
    </x:row>
    <x:row r="14" ht="32" customHeight="1">
      <x:c r="A14" s="6"/>
      <x:c r="B14" s="6"/>
      <x:c r="C14" s="6"/>
      <x:c r="D14" s="6"/>
      <x:c r="E14" s="6"/>
      <x:c r="F14" s="8"/>
      <x:c r="G14" s="8"/>
      <x:c r="H14" s="6"/>
    </x:row>
    <x:row r="15" ht="32" customHeight="1">
      <x:c r="A15" s="6"/>
      <x:c r="B15" s="6"/>
      <x:c r="C15" s="6"/>
      <x:c r="D15" s="6"/>
      <x:c r="E15" s="6"/>
      <x:c r="F15" s="8"/>
      <x:c r="G15" s="8"/>
      <x:c r="H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3:H3"/>
  </x:mergeCells>
  <x:dataValidations count="1">
    <x:dataValidation type="list" sqref="E6:E15">
      <x:formula1>"承認済み,保留"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3de3f9e03704e7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販路地域範囲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40" customHeight="1">
      <x:c r="A3" s="2" t="str">
        <x:v>黄褐色文字が入力、濃色文字が計算結果。保留行を先に抽出する。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範囲番号</x:v>
      </x:c>
      <x:c r="B5" s="5" t="str">
        <x:v>許諾番号</x:v>
      </x:c>
      <x:c r="C5" s="5" t="str">
        <x:v>標章番号</x:v>
      </x:c>
      <x:c r="D5" s="5" t="str">
        <x:v>商品申請番号</x:v>
      </x:c>
      <x:c r="E5" s="5" t="str">
        <x:v>販路</x:v>
      </x:c>
      <x:c r="F5" s="5" t="str">
        <x:v>地域</x:v>
      </x:c>
      <x:c r="G5" s="5" t="str">
        <x:v>開始日</x:v>
      </x:c>
      <x:c r="H5" s="5" t="str">
        <x:v>最終有効日</x:v>
      </x:c>
      <x:c r="I5" s="5" t="str">
        <x:v>状態</x:v>
      </x:c>
      <x:c r="J5" s="5" t="str">
        <x:v>証拠参照</x:v>
      </x:c>
    </x:row>
    <x:row r="6" ht="32" customHeight="1">
      <x:c r="A6" s="6" t="str">
        <x:v>S01</x:v>
      </x:c>
      <x:c r="B6" s="6" t="str">
        <x:v>L01</x:v>
      </x:c>
      <x:c r="C6" s="6" t="str">
        <x:v>M01</x:v>
      </x:c>
      <x:c r="D6" s="6" t="str">
        <x:v>P001</x:v>
      </x:c>
      <x:c r="E6" s="6" t="str">
        <x:v>学内利用</x:v>
      </x:c>
      <x:c r="F6" s="6" t="str">
        <x:v>日本</x:v>
      </x:c>
      <x:c r="G6" s="8" t="n">
        <x:v>46023</x:v>
      </x:c>
      <x:c r="H6" s="8" t="n">
        <x:v>46387</x:v>
      </x:c>
      <x:c r="I6" s="6" t="str">
        <x:v>承認済み</x:v>
      </x:c>
      <x:c r="J6" s="6" t="str">
        <x:v>E-S01</x:v>
      </x:c>
    </x:row>
    <x:row r="7" ht="32" customHeight="1">
      <x:c r="A7" s="6" t="str">
        <x:v>S02</x:v>
      </x:c>
      <x:c r="B7" s="6" t="str">
        <x:v>L01</x:v>
      </x:c>
      <x:c r="C7" s="6" t="str">
        <x:v>M01</x:v>
      </x:c>
      <x:c r="D7" s="6" t="str">
        <x:v>P002</x:v>
      </x:c>
      <x:c r="E7" s="6" t="str">
        <x:v>学内利用</x:v>
      </x:c>
      <x:c r="F7" s="6" t="str">
        <x:v>日本</x:v>
      </x:c>
      <x:c r="G7" s="8" t="n">
        <x:v>46023</x:v>
      </x:c>
      <x:c r="H7" s="8" t="n">
        <x:v>46387</x:v>
      </x:c>
      <x:c r="I7" s="6" t="str">
        <x:v>承認済み</x:v>
      </x:c>
      <x:c r="J7" s="6" t="str">
        <x:v>E-S02</x:v>
      </x:c>
    </x:row>
    <x:row r="8" ht="32" customHeight="1">
      <x:c r="A8" s="6" t="str">
        <x:v>S03</x:v>
      </x:c>
      <x:c r="B8" s="6" t="str">
        <x:v>L02</x:v>
      </x:c>
      <x:c r="C8" s="6" t="str">
        <x:v>M01</x:v>
      </x:c>
      <x:c r="D8" s="6" t="str">
        <x:v>P003</x:v>
      </x:c>
      <x:c r="E8" s="6" t="str">
        <x:v>一般販売</x:v>
      </x:c>
      <x:c r="F8" s="6" t="str">
        <x:v>台湾</x:v>
      </x:c>
      <x:c r="G8" s="8" t="n">
        <x:v>46023</x:v>
      </x:c>
      <x:c r="H8" s="8" t="n">
        <x:v>46387</x:v>
      </x:c>
      <x:c r="I8" s="6" t="str">
        <x:v>承認済み</x:v>
      </x:c>
      <x:c r="J8" s="6" t="str">
        <x:v>E-S03</x:v>
      </x:c>
    </x:row>
    <x:row r="9" ht="32" customHeight="1">
      <x:c r="A9" s="6" t="str">
        <x:v>S04</x:v>
      </x:c>
      <x:c r="B9" s="6" t="str">
        <x:v>L02</x:v>
      </x:c>
      <x:c r="C9" s="6" t="str">
        <x:v>M01</x:v>
      </x:c>
      <x:c r="D9" s="6" t="str">
        <x:v>P004</x:v>
      </x:c>
      <x:c r="E9" s="6" t="str">
        <x:v>一般販売</x:v>
      </x:c>
      <x:c r="F9" s="6" t="str">
        <x:v>日本</x:v>
      </x:c>
      <x:c r="G9" s="8" t="n">
        <x:v>46023</x:v>
      </x:c>
      <x:c r="H9" s="8" t="n">
        <x:v>46387</x:v>
      </x:c>
      <x:c r="I9" s="6" t="str">
        <x:v>承認済み</x:v>
      </x:c>
      <x:c r="J9" s="6" t="str">
        <x:v>E-S04</x:v>
      </x:c>
    </x:row>
    <x:row r="10" ht="32" customHeight="1">
      <x:c r="A10" s="6" t="str">
        <x:v>S05</x:v>
      </x:c>
      <x:c r="B10" s="6" t="str">
        <x:v>L03</x:v>
      </x:c>
      <x:c r="C10" s="6" t="str">
        <x:v>M02</x:v>
      </x:c>
      <x:c r="D10" s="6" t="str">
        <x:v>P005</x:v>
      </x:c>
      <x:c r="E10" s="6" t="str">
        <x:v>学内利用</x:v>
      </x:c>
      <x:c r="F10" s="6" t="str">
        <x:v>日本</x:v>
      </x:c>
      <x:c r="G10" s="8" t="n">
        <x:v>46023</x:v>
      </x:c>
      <x:c r="H10" s="8" t="n">
        <x:v>46387</x:v>
      </x:c>
      <x:c r="I10" s="6" t="str">
        <x:v>承認済み</x:v>
      </x:c>
      <x:c r="J10" s="6" t="str">
        <x:v>E-S05</x:v>
      </x:c>
    </x:row>
    <x:row r="11" ht="32" customHeight="1">
      <x:c r="A11" s="6" t="str">
        <x:v>S06</x:v>
      </x:c>
      <x:c r="B11" s="6" t="str"/>
      <x:c r="C11" s="6" t="str">
        <x:v>M01</x:v>
      </x:c>
      <x:c r="D11" s="6" t="str">
        <x:v>P006</x:v>
      </x:c>
      <x:c r="E11" s="6" t="str">
        <x:v>学内利用</x:v>
      </x:c>
      <x:c r="F11" s="6" t="str">
        <x:v>日本</x:v>
      </x:c>
      <x:c r="G11" s="8" t="n">
        <x:v>46023</x:v>
      </x:c>
      <x:c r="H11" s="8" t="n">
        <x:v>46387</x:v>
      </x:c>
      <x:c r="I11" s="6" t="str">
        <x:v>承認済み</x:v>
      </x:c>
      <x:c r="J11" s="6" t="str">
        <x:v>E-S06</x:v>
      </x:c>
    </x:row>
    <x:row r="12" ht="32" customHeight="1">
      <x:c r="A12" s="6" t="str">
        <x:v>S07</x:v>
      </x:c>
      <x:c r="B12" s="6" t="str">
        <x:v>L02</x:v>
      </x:c>
      <x:c r="C12" s="6" t="str">
        <x:v>T01</x:v>
      </x:c>
      <x:c r="D12" s="6" t="str">
        <x:v>P003</x:v>
      </x:c>
      <x:c r="E12" s="6" t="str">
        <x:v>一般販売</x:v>
      </x:c>
      <x:c r="F12" s="6" t="str">
        <x:v>台湾</x:v>
      </x:c>
      <x:c r="G12" s="8" t="n">
        <x:v>46023</x:v>
      </x:c>
      <x:c r="H12" s="8" t="n">
        <x:v>46387</x:v>
      </x:c>
      <x:c r="I12" s="6" t="str">
        <x:v>承認済み</x:v>
      </x:c>
      <x:c r="J12" s="6" t="str">
        <x:v>E-S07</x:v>
      </x:c>
    </x:row>
    <x:row r="13" ht="32" customHeight="1">
      <x:c r="A13" s="6"/>
      <x:c r="B13" s="6"/>
      <x:c r="C13" s="6"/>
      <x:c r="D13" s="6"/>
      <x:c r="E13" s="6"/>
      <x:c r="F13" s="6"/>
      <x:c r="G13" s="8"/>
      <x:c r="H13" s="8"/>
      <x:c r="I13" s="6"/>
      <x:c r="J13" s="6"/>
    </x:row>
    <x:row r="14" ht="32" customHeight="1">
      <x:c r="A14" s="6"/>
      <x:c r="B14" s="6"/>
      <x:c r="C14" s="6"/>
      <x:c r="D14" s="6"/>
      <x:c r="E14" s="6"/>
      <x:c r="F14" s="6"/>
      <x:c r="G14" s="8"/>
      <x:c r="H14" s="8"/>
      <x:c r="I14" s="6"/>
      <x:c r="J14" s="6"/>
    </x:row>
    <x:row r="15" ht="32" customHeight="1">
      <x:c r="A15" s="6"/>
      <x:c r="B15" s="6"/>
      <x:c r="C15" s="6"/>
      <x:c r="D15" s="6"/>
      <x:c r="E15" s="6"/>
      <x:c r="F15" s="6"/>
      <x:c r="G15" s="8"/>
      <x:c r="H15" s="8"/>
      <x:c r="I15" s="6"/>
      <x:c r="J15" s="6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3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3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3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</x:sheetData>
  <x:mergeCells>
    <x:mergeCell ref="A2:J2"/>
    <x:mergeCell ref="A3:J3"/>
  </x:mergeCells>
  <x:dataValidations count="1">
    <x:dataValidation type="list" sqref="I6:I15">
      <x:formula1>"承認済み,保留"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d6ad73b54b44b60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検証</x:v>
      </x:c>
      <x:c r="B2" s="2"/>
      <x:c r="C2" s="2"/>
      <x:c r="D2" s="2"/>
    </x:row>
    <x:row r="3" ht="40" customHeight="1">
      <x:c r="A3" s="2" t="str">
        <x:v>黄褐色文字が入力、濃色文字が計算結果。保留行を先に抽出する。</x:v>
      </x:c>
      <x:c r="B3" s="2"/>
      <x:c r="C3" s="2"/>
      <x:c r="D3" s="2"/>
    </x:row>
    <x:row r="4" ht="32" customHeight="1">
      <x:c r="A4" s="2"/>
      <x:c r="B4" s="2"/>
      <x:c r="C4" s="2"/>
      <x:c r="D4" s="2"/>
    </x:row>
    <x:row r="5" ht="42" customHeight="1">
      <x:c r="A5" s="5" t="str">
        <x:v>仮想条件</x:v>
      </x:c>
      <x:c r="B5" s="5" t="str">
        <x:v>期待結果</x:v>
      </x:c>
      <x:c r="C5" s="5" t="str">
        <x:v>計算結果</x:v>
      </x:c>
      <x:c r="D5" s="5" t="str">
        <x:v>照合</x:v>
      </x:c>
    </x:row>
    <x:row r="6" ht="32" customHeight="1">
      <x:c r="A6" s="2" t="str">
        <x:v>学内配布の仮想例</x:v>
      </x:c>
      <x:c r="B6" s="2" t="str">
        <x:v>権限者確認待ち</x:v>
      </x:c>
      <x:c r="C6" s="2" t="str">
        <x:f>'期限と保留'!H6</x:f>
        <x:v>権限者確認待ち</x:v>
      </x:c>
      <x:c r="D6" s="2" t="b">
        <x:f>B6=C6</x:f>
        <x:v>1</x:v>
      </x:c>
    </x:row>
    <x:row r="7" ht="32" customHeight="1">
      <x:c r="A7" s="2" t="str">
        <x:v>学内許諾で一般販売</x:v>
      </x:c>
      <x:c r="B7" s="2" t="str">
        <x:v>保留</x:v>
      </x:c>
      <x:c r="C7" s="2" t="str">
        <x:f>'期限と保留'!H7</x:f>
        <x:v>保留</x:v>
      </x:c>
      <x:c r="D7" s="2" t="b">
        <x:f>B7=C7</x:f>
        <x:v>1</x:v>
      </x:c>
    </x:row>
    <x:row r="8" ht="32" customHeight="1">
      <x:c r="A8" s="2" t="str">
        <x:v>共同権利が期限切れ</x:v>
      </x:c>
      <x:c r="B8" s="2" t="str">
        <x:v>保留</x:v>
      </x:c>
      <x:c r="C8" s="2" t="str">
        <x:f>'期限と保留'!H8</x:f>
        <x:v>保留</x:v>
      </x:c>
      <x:c r="D8" s="2" t="b">
        <x:f>B8=C8</x:f>
        <x:v>1</x:v>
      </x:c>
    </x:row>
    <x:row r="9" ht="32" customHeight="1">
      <x:c r="A9" s="2" t="str">
        <x:v>図案の版が不一致</x:v>
      </x:c>
      <x:c r="B9" s="2" t="str">
        <x:v>保留</x:v>
      </x:c>
      <x:c r="C9" s="2" t="str">
        <x:f>'期限と保留'!H9</x:f>
        <x:v>保留</x:v>
      </x:c>
      <x:c r="D9" s="2" t="b">
        <x:f>B9=C9</x:f>
        <x:v>1</x:v>
      </x:c>
    </x:row>
    <x:row r="10" ht="32" customHeight="1">
      <x:c r="A10" s="2" t="str">
        <x:v>開始日・末日の境界</x:v>
      </x:c>
      <x:c r="B10" s="2" t="str">
        <x:v>権限者確認待ち</x:v>
      </x:c>
      <x:c r="C10" s="2" t="str">
        <x:f>'期限と保留'!H10</x:f>
        <x:v>権限者確認待ち</x:v>
      </x:c>
      <x:c r="D10" s="2" t="b">
        <x:f>B10=C10</x:f>
        <x:v>1</x:v>
      </x:c>
    </x:row>
    <x:row r="11" ht="32" customHeight="1">
      <x:c r="A11" s="2" t="str">
        <x:v>証拠不明・不足</x:v>
      </x:c>
      <x:c r="B11" s="2" t="str">
        <x:v>保留</x:v>
      </x:c>
      <x:c r="C11" s="2" t="str">
        <x:f>'期限と保留'!H11</x:f>
        <x:v>保留</x:v>
      </x:c>
      <x:c r="D11" s="2" t="b">
        <x:f>B11=C11</x:f>
        <x:v>1</x:v>
      </x:c>
    </x:row>
    <x:row r="12" ht="32" customHeight="1">
      <x:c r="A12" s="2"/>
      <x:c r="B12" s="2"/>
      <x:c r="C12" s="2"/>
      <x:c r="D12" s="2"/>
    </x:row>
    <x:row r="13" ht="32" customHeight="1">
      <x:c r="A13" s="2"/>
      <x:c r="B13" s="2"/>
      <x:c r="C13" s="2"/>
      <x:c r="D13" s="2"/>
    </x:row>
    <x:row r="14" ht="32" customHeight="1">
      <x:c r="A14" s="2"/>
      <x:c r="B14" s="2"/>
      <x:c r="C14" s="2"/>
      <x:c r="D14" s="2"/>
    </x:row>
    <x:row r="15" ht="32" customHeight="1">
      <x:c r="A15" s="2"/>
      <x:c r="B15" s="2"/>
      <x:c r="C15" s="2"/>
      <x:c r="D15" s="2"/>
    </x:row>
    <x:row r="16" ht="32" customHeight="1">
      <x:c r="A16" s="2"/>
      <x:c r="B16" s="2"/>
      <x:c r="C16" s="2"/>
      <x:c r="D16" s="2"/>
    </x:row>
    <x:row r="17" ht="32" customHeight="1">
      <x:c r="A17" s="2"/>
      <x:c r="B17" s="2"/>
      <x:c r="C17" s="2"/>
      <x:c r="D17" s="2"/>
    </x:row>
    <x:row r="18" ht="32" customHeight="1">
      <x:c r="A18" s="2"/>
      <x:c r="B18" s="2"/>
      <x:c r="C18" s="2"/>
      <x:c r="D18" s="2"/>
    </x:row>
    <x:row r="19" ht="32" customHeight="1">
      <x:c r="A19" s="2"/>
      <x:c r="B19" s="2"/>
      <x:c r="C19" s="2"/>
      <x:c r="D19" s="2"/>
    </x:row>
    <x:row r="20" ht="32" customHeight="1">
      <x:c r="A20" s="2"/>
      <x:c r="B20" s="2"/>
      <x:c r="C20" s="2"/>
      <x:c r="D20" s="2"/>
    </x:row>
    <x:row r="21" ht="32" customHeight="1">
      <x:c r="A21" s="2"/>
      <x:c r="B21" s="2"/>
      <x:c r="C21" s="2"/>
      <x:c r="D21" s="2"/>
    </x:row>
    <x:row r="22" ht="32" customHeight="1">
      <x:c r="A22" s="2"/>
      <x:c r="B22" s="2"/>
      <x:c r="C22" s="2"/>
      <x:c r="D22" s="2"/>
    </x:row>
    <x:row r="23" ht="32" customHeight="1">
      <x:c r="A23" s="2"/>
      <x:c r="B23" s="2"/>
      <x:c r="C23" s="2"/>
      <x:c r="D23" s="2"/>
    </x:row>
    <x:row r="24" ht="32" customHeight="1">
      <x:c r="A24" s="2"/>
      <x:c r="B24" s="2"/>
      <x:c r="C24" s="2"/>
      <x:c r="D24" s="2"/>
    </x:row>
    <x:row r="25" ht="32" customHeight="1">
      <x:c r="A25" s="2"/>
      <x:c r="B25" s="2"/>
      <x:c r="C25" s="2"/>
      <x:c r="D25" s="2"/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d206b61e94904a3b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 ht="32" customHeight="1">
      <x:c r="A1" s="2"/>
      <x:c r="B1" s="2"/>
    </x:row>
    <x:row r="2" ht="32" customHeight="1">
      <x:c r="A2" s="3" t="str">
        <x:v>大学グッズ許諾｜証拠管理表</x:v>
      </x:c>
      <x:c r="B2" s="2"/>
    </x:row>
    <x:row r="3" ht="32" customHeight="1">
      <x:c r="A3" s="2"/>
      <x:c r="B3" s="2"/>
    </x:row>
    <x:row r="4" ht="32" customHeight="1">
      <x:c r="A4" s="5" t="str">
        <x:v>管理項目・説明</x:v>
      </x:c>
      <x:c r="B4" s="5" t="str">
        <x:v>値・操作方法</x:v>
      </x:c>
    </x:row>
    <x:row r="5" ht="32" customHeight="1">
      <x:c r="A5" s="2" t="str">
        <x:v>照合基準日</x:v>
      </x:c>
      <x:c r="B5" s="7" t="n">
        <x:v>46313</x:v>
      </x:c>
    </x:row>
    <x:row r="6" ht="40" customHeight="1">
      <x:c r="A6" s="2" t="str">
        <x:v>01</x:v>
      </x:c>
      <x:c r="B6" s="2" t="str">
        <x:v>すべて仮想記録。「記録有効」は製造販売の許可ではなく、権限者の判断が必要。</x:v>
      </x:c>
    </x:row>
    <x:row r="7" ht="40" customHeight="1">
      <x:c r="A7" s="2" t="str">
        <x:v>02</x:v>
      </x:c>
      <x:c r="B7" s="2" t="str">
        <x:v>黄褐色文字が入力、濃色文字が計算結果。保留行を先に抽出する。</x:v>
      </x:c>
    </x:row>
    <x:row r="8" ht="40" customHeight="1">
      <x:c r="A8" s="2" t="str">
        <x:v>03</x:v>
      </x:c>
      <x:c r="B8" s="2" t="str">
        <x:v>入力は6～15行。増設時は全数式、入力規則、参照範囲を同時に拡張する。</x:v>
      </x:c>
    </x:row>
    <x:row r="9" ht="40" customHeight="1">
      <x:c r="A9" s="2" t="str">
        <x:v>04</x:v>
      </x:c>
      <x:c r="B9" s="2" t="str">
        <x:v>例示では開始日と末日を含む。時刻は扱わない。実際の締切と時間帯は権利者に確認。</x:v>
      </x:c>
    </x:row>
    <x:row r="10" ht="40" customHeight="1">
      <x:c r="A10" s="2" t="str">
        <x:v>05</x:v>
      </x:c>
      <x:c r="B10" s="2" t="str">
        <x:v>第三者欄の「該当なし」は担当者の明示確認が必要。空欄は保留。</x:v>
      </x:c>
    </x:row>
    <x:row r="11" ht="40" customHeight="1">
      <x:c r="A11" s="2" t="str">
        <x:v>06</x:v>
      </x:c>
      <x:c r="B11" s="2" t="str">
        <x:v>供給者許諾、大学標章の使用許可、商品図案承認、第三者権利、販路地域を分ける。</x:v>
      </x:c>
    </x:row>
    <x:row r="12" ht="40" customHeight="1">
      <x:c r="A12" s="2" t="str">
        <x:v>07</x:v>
      </x:c>
      <x:c r="B12" s="2" t="str">
        <x:v>原本と人による出荷判断は管理保管先に保存。例の証拠名は実在する承認ではない。</x:v>
      </x:c>
    </x:row>
    <x:row r="13" ht="40" customHeight="1">
      <x:c r="A13" s="2" t="str">
        <x:v>08</x:v>
      </x:c>
      <x:c r="B13" s="2" t="str">
        <x:v>旧承認を上書きしない。新版には新承認番号を付け、取消記録と在庫処理を残す。</x:v>
      </x:c>
    </x:row>
    <x:row r="14" ht="40" customHeight="1">
      <x:c r="A14" s="2" t="str">
        <x:v>09</x:v>
      </x:c>
      <x:c r="B14" s="2" t="str">
        <x:v>製造、追加発注、販路変更、販売の前に再照合。四半期ごとに管理構造を見直す。</x:v>
      </x:c>
    </x:row>
    <x:row r="15" ht="40" customHeight="1">
      <x:c r="A15" s="2" t="str">
        <x:v>10</x:v>
      </x:c>
      <x:c r="B15" s="2" t="str">
        <x:v>共通料率、費用、期限後の売切り、自動更新、大学の推奨を仮定しない。</x:v>
      </x:c>
    </x:row>
    <x:row r="16" ht="40" customHeight="1">
      <x:c r="A16" s="2" t="str">
        <x:v>11</x:v>
      </x:c>
      <x:c r="B16" s="2" t="str">
        <x:v>各国の制度は異なる。米国の学内用・小売用区分を日本に直接当てはめない。</x:v>
      </x:c>
    </x:row>
    <x:row r="17" ht="40" customHeight="1">
      <x:c r="A17" s="2" t="str">
        <x:v>12</x:v>
      </x:c>
      <x:c r="B17" s="2" t="str">
        <x:v>米国例：CLC許諾案内</x:v>
      </x:c>
    </x:row>
    <x:row r="18" ht="40" customHeight="1">
      <x:c r="A18" s="2" t="str">
        <x:v>13</x:v>
      </x:c>
      <x:c r="B18" s="2" t="str">
        <x:v>台湾例：台湾大学の商品審査</x:v>
      </x:c>
    </x:row>
    <x:row r="19" ht="40" customHeight="1">
      <x:c r="A19" s="2" t="str">
        <x:v>14</x:v>
      </x:c>
      <x:c r="B19" s="2" t="str">
        <x:v>日本例：大阪教育大学の規程</x:v>
      </x:c>
    </x:row>
    <x:row r="20" ht="40" customHeight="1">
      <x:c r="A20" s="2" t="str">
        <x:v>15</x:v>
      </x:c>
      <x:c r="B20" s="2" t="str">
        <x:v>韓国例：ソウル大学の商標案内</x:v>
      </x:c>
    </x:row>
    <x:row r="21" ht="40" customHeight="1">
      <x:c r="A21" s="2" t="str">
        <x:v>16</x:v>
      </x:c>
      <x:c r="B21" s="2" t="str">
        <x:v>期限後は掲載と出荷を止め、在庫を分離し数量を記録。権利者の書面指示で処理する。</x:v>
      </x:c>
    </x:row>
    <x:row r="22" ht="40" customHeight="1">
      <x:c r="A22" s="2"/>
      <x:c r="B22" s="2"/>
    </x:row>
    <x:row r="23" ht="32" customHeight="1">
      <x:c r="A23" s="2" t="str">
        <x:v>v1.1</x:v>
      </x:c>
      <x:c r="B23" s="2" t="str">
        <x:v>2026-10-18 | ja</x:v>
      </x:c>
    </x:row>
    <x:row r="24" ht="64" customHeight="1">
      <x:c r="A24" s="2" t="str">
        <x:v>米国例：CLC許諾案内</x:v>
      </x:c>
      <x:c r="B24" s="2" t="str">
        <x:v>https://clc.com/home/get-licensed/</x:v>
      </x:c>
    </x:row>
    <x:row r="25" ht="64" customHeight="1">
      <x:c r="A25" s="2" t="str">
        <x:v>台湾例：台湾大学の商品審査</x:v>
      </x:c>
      <x:c r="B25" s="2" t="str">
        <x:v>https://ga.ntu.edu.tw/fss/main_ch/docDetail/1287/131/513/Licensing</x:v>
      </x:c>
    </x:row>
    <x:row r="26" ht="64" customHeight="1">
      <x:c r="A26" s="2" t="str">
        <x:v>日本例：大阪教育大学の規程</x:v>
      </x:c>
      <x:c r="B26" s="2" t="str">
        <x:v>https://goose.bur.osaka-kyoiku.ac.jp/doc/public/rule/1062.html</x:v>
      </x:c>
    </x:row>
    <x:row r="27" ht="64" customHeight="1">
      <x:c r="A27" s="2" t="str">
        <x:v>韓国例：ソウル大学の商標案内</x:v>
      </x:c>
      <x:c r="B27" s="2" t="str">
        <x:v>https://snurnd.snu.ac.kr/?q=node/954</x:v>
      </x:c>
    </x:row>
  </x:sheetData>
  <x:mergeCells>
    <x:mergeCell ref="A2:B2"/>
  </x:mergeCells>
  <x:pageMargins left="0.7" right="0.7" top="0.75" bottom="0.75" header="0.3" footer="0.3"/>
</x:worksheet>
</file>