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21dc9071447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b6d66c2b9f934efd"/>
    <x:sheet xmlns:r="http://schemas.openxmlformats.org/officeDocument/2006/relationships" name="訂單" sheetId="2" r:id="R65cfbc64827e4d08"/>
    <x:sheet xmlns:r="http://schemas.openxmlformats.org/officeDocument/2006/relationships" name="收貨" sheetId="3" r:id="R715c261b1d974e35"/>
    <x:sheet xmlns:r="http://schemas.openxmlformats.org/officeDocument/2006/relationships" name="發票" sheetId="4" r:id="Rfc5d5f64e5234652"/>
    <x:sheet xmlns:r="http://schemas.openxmlformats.org/officeDocument/2006/relationships" name="折讓" sheetId="5" r:id="R7f1836cdb5f94802"/>
    <x:sheet xmlns:r="http://schemas.openxmlformats.org/officeDocument/2006/relationships" name="差異" sheetId="6" r:id="Re91e573b2e114dcf"/>
    <x:sheet xmlns:r="http://schemas.openxmlformats.org/officeDocument/2006/relationships" name="測試" sheetId="7" r:id="R4f3cb33da1c64e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8">
    <x:font>
      <x:sz val="11"/>
      <x:name val="Carlito"/>
    </x:font>
    <x:font>
      <x:b/>
      <x:sz val="16"/>
      <x:color rgb="FF173B57"/>
      <x:name val="Arial"/>
    </x:font>
    <x:font>
      <x:i/>
      <x:sz val="9"/>
      <x:color rgb="FF64748B"/>
      <x:name val="Arial"/>
    </x:font>
    <x:font>
      <x:b/>
      <x:sz val="10"/>
      <x:color rgb="FF173B57"/>
      <x:name val="Arial"/>
    </x:font>
    <x:font>
      <x:sz val="10"/>
      <x:color rgb="FF1F2937"/>
      <x:name val="Arial"/>
    </x:font>
    <x:font>
      <x:b/>
      <x:sz val="14"/>
      <x:color rgb="FF173B57"/>
      <x:name val="Arial"/>
    </x:font>
    <x:font>
      <x:sz val="9"/>
      <x:color rgb="FF1F2937"/>
      <x:name val="Arial"/>
    </x:font>
    <x:font>
      <x:b/>
      <x:sz val="9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DCEAF2"/>
      </x:patternFill>
    </x:fill>
    <x:fill>
      <x:patternFill patternType="solid">
        <x:fgColor rgb="FF173B57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center" vertical="center" wrapText="1"/>
    </x:xf>
    <x:xf numFmtId="20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01d318006e4e4d" /><Relationship Type="http://schemas.openxmlformats.org/officeDocument/2006/relationships/theme" Target="/xl/theme/theme1.xml" Id="R8d6821eb9aeb4776" /><Relationship Type="http://schemas.openxmlformats.org/officeDocument/2006/relationships/sharedStrings" Target="/xl/sharedStrings.xml" Id="Rcfa373a40ea84522" /><Relationship Type="http://schemas.openxmlformats.org/officeDocument/2006/relationships/worksheet" Target="/xl/worksheets/sheet1.xml" Id="Rb6d66c2b9f934efd" /><Relationship Type="http://schemas.openxmlformats.org/officeDocument/2006/relationships/worksheet" Target="/xl/worksheets/sheet2.xml" Id="R65cfbc64827e4d08" /><Relationship Type="http://schemas.openxmlformats.org/officeDocument/2006/relationships/worksheet" Target="/xl/worksheets/sheet3.xml" Id="R715c261b1d974e35" /><Relationship Type="http://schemas.openxmlformats.org/officeDocument/2006/relationships/worksheet" Target="/xl/worksheets/sheet4.xml" Id="Rfc5d5f64e5234652" /><Relationship Type="http://schemas.openxmlformats.org/officeDocument/2006/relationships/worksheet" Target="/xl/worksheets/sheet5.xml" Id="R7f1836cdb5f94802" /><Relationship Type="http://schemas.openxmlformats.org/officeDocument/2006/relationships/worksheet" Target="/xl/worksheets/sheet6.xml" Id="Re91e573b2e114dcf" /><Relationship Type="http://schemas.openxmlformats.org/officeDocument/2006/relationships/worksheet" Target="/xl/worksheets/sheet7.xml" Id="R4f3cb33da1c64e03" /></Relationships>
</file>

<file path=xl/tables/table1.xml><?xml version="1.0" encoding="utf-8"?>
<x:table xmlns:x="http://schemas.openxmlformats.org/spreadsheetml/2006/main" id="1" name="Orders_zh_TW" displayName="Orders_zh_TW" ref="A5:K13" headerRowCount="1" totalsRowCount="0" totalsRowShown="0">
  <x:tableColumns count="11">
    <x:tableColumn id="1" name="明細鍵"/>
    <x:tableColumn id="2" name="法人"/>
    <x:tableColumn id="3" name="供應商識別碼"/>
    <x:tableColumn id="4" name="採購單識別碼"/>
    <x:tableColumn id="5" name="訂單識別碼"/>
    <x:tableColumn id="6" name="明細識別碼"/>
    <x:tableColumn id="7" name="訂單日期"/>
    <x:tableColumn id="8" name="幣別"/>
    <x:tableColumn id="9" name="訂購數量"/>
    <x:tableColumn id="10" name="議定單價"/>
    <x:tableColumn id="11" name="證據參照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ceipts_zh_TW" displayName="Receipts_zh_TW" ref="A5:J13" headerRowCount="1" totalsRowCount="0" totalsRowShown="0">
  <x:tableColumns count="10">
    <x:tableColumn id="1" name="明細鍵"/>
    <x:tableColumn id="2" name="法人"/>
    <x:tableColumn id="3" name="供應商識別碼"/>
    <x:tableColumn id="4" name="採購單識別碼"/>
    <x:tableColumn id="5" name="訂單識別碼"/>
    <x:tableColumn id="6" name="明細識別碼"/>
    <x:tableColumn id="7" name="收貨識別碼"/>
    <x:tableColumn id="8" name="收貨日期"/>
    <x:tableColumn id="9" name="驗收數量"/>
    <x:tableColumn id="10" name="證據參照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Invoices_zh_TW" displayName="Invoices_zh_TW" ref="A5:P14" headerRowCount="1" totalsRowCount="0" totalsRowShown="0">
  <x:tableColumns count="16">
    <x:tableColumn id="1" name="發票鍵"/>
    <x:tableColumn id="2" name="明細鍵"/>
    <x:tableColumn id="3" name="法人"/>
    <x:tableColumn id="4" name="供應商識別碼"/>
    <x:tableColumn id="5" name="採購單識別碼"/>
    <x:tableColumn id="6" name="訂單識別碼"/>
    <x:tableColumn id="7" name="明細識別碼"/>
    <x:tableColumn id="8" name="發票識別碼"/>
    <x:tableColumn id="9" name="發票明細"/>
    <x:tableColumn id="10" name="發票日期"/>
    <x:tableColumn id="11" name="幣別"/>
    <x:tableColumn id="12" name="開票數量"/>
    <x:tableColumn id="13" name="開票單價"/>
    <x:tableColumn id="14" name="稅額"/>
    <x:tableColumn id="15" name="運費"/>
    <x:tableColumn id="16" name="證據參照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redits_zh_TW" displayName="Credits_zh_TW" ref="A5:J6" headerRowCount="1" totalsRowCount="0" totalsRowShown="0">
  <x:tableColumns count="10">
    <x:tableColumn id="1" name="發票鍵"/>
    <x:tableColumn id="2" name="法人"/>
    <x:tableColumn id="3" name="供應商識別碼"/>
    <x:tableColumn id="4" name="發票識別碼"/>
    <x:tableColumn id="5" name="發票明細"/>
    <x:tableColumn id="6" name="折讓識別碼"/>
    <x:tableColumn id="7" name="折讓日期"/>
    <x:tableColumn id="8" name="幣別"/>
    <x:tableColumn id="9" name="折讓金額"/>
    <x:tableColumn id="10" name="證據參照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Exceptions_zh_TW" displayName="Exceptions_zh_TW" ref="A5:W14" headerRowCount="1" totalsRowCount="0" totalsRowShown="0">
  <x:tableColumns count="23">
    <x:tableColumn id="1" name="發票鍵"/>
    <x:tableColumn id="2" name="明細鍵"/>
    <x:tableColumn id="3" name="法人"/>
    <x:tableColumn id="4" name="供應商識別碼"/>
    <x:tableColumn id="5" name="發票識別碼"/>
    <x:tableColumn id="6" name="發票明細"/>
    <x:tableColumn id="7" name="訂單幣別"/>
    <x:tableColumn id="8" name="發票幣別"/>
    <x:tableColumn id="9" name="驗收數量"/>
    <x:tableColumn id="10" name="開票數量"/>
    <x:tableColumn id="11" name="數量差異"/>
    <x:tableColumn id="12" name="議定單價"/>
    <x:tableColumn id="13" name="開票單價"/>
    <x:tableColumn id="14" name="價格差異"/>
    <x:tableColumn id="15" name="稅額"/>
    <x:tableColumn id="16" name="運費"/>
    <x:tableColumn id="17" name="折讓"/>
    <x:tableColumn id="18" name="淨開票額"/>
    <x:tableColumn id="19" name="重複次數"/>
    <x:tableColumn id="20" name="證據參照"/>
    <x:tableColumn id="21" name="狀態"/>
    <x:tableColumn id="22" name="負責人"/>
    <x:tableColumn id="23" name="處置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ests_zh_TW" displayName="Tests_zh_TW" ref="A5:E14" headerRowCount="1" totalsRowCount="0" totalsRowShown="0">
  <x:tableColumns count="5">
    <x:tableColumn id="1" name="測試案例"/>
    <x:tableColumn id="2" name="差異列"/>
    <x:tableColumn id="3" name="預期狀態"/>
    <x:tableColumn id="4" name="實際狀態"/>
    <x:tableColumn id="5" name="通過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028ec5dc5b34b7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dade1532f5f6428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54d04ae4aa80471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b1c91a1a30984e5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9befd448f9a142d6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2e58c2cb955c43e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86" hidden="0" customWidth="1"/>
  </x:cols>
  <x:sheetData>
    <x:row r="2">
      <x:c r="A2" s="1" t="str">
        <x:v>企業送禮發票核對表</x:v>
      </x:c>
      <x:c r="B2" s="1"/>
      <x:c r="C2" s="1"/>
      <x:c r="D2" s="1"/>
      <x:c r="E2" s="1"/>
      <x:c r="F2" s="1"/>
    </x:row>
    <x:row r="3">
      <x:c r="A3" s="2" t="str">
        <x:v>版本 2026-09-17-v1 · 僅為示例資料 · 付款前須人工覆核</x:v>
      </x:c>
      <x:c r="B3" s="2"/>
      <x:c r="C3" s="2"/>
      <x:c r="D3" s="2"/>
      <x:c r="E3" s="2"/>
      <x:c r="F3" s="2"/>
    </x:row>
    <x:row r="5" ht="42" customHeight="1">
      <x:c r="A5" s="5" t="str">
        <x:v>用途</x:v>
      </x:c>
      <x:c r="B5" s="7" t="str">
        <x:v>逐筆核對訂單、收貨、發票與折讓，不得在未確認下換算幣別。</x:v>
      </x:c>
    </x:row>
    <x:row r="6" ht="42" customHeight="1">
      <x:c r="A6" s="5" t="str">
        <x:v>流程</x:v>
      </x:c>
      <x:c r="B6" s="7" t="str">
        <x:v>匯入來源資料、保留不可變更識別碼、審查差異、附上證據、記錄處置，再於本表之外完成付款核准。</x:v>
      </x:c>
    </x:row>
    <x:row r="7" ht="42" customHeight="1">
      <x:c r="A7" s="5" t="str">
        <x:v>控制</x:v>
      </x:c>
      <x:c r="B7" s="7" t="str">
        <x:v>識別碼空白、數量為零、重複、幣別不符與重大差異均維持待審。</x:v>
      </x:c>
    </x:row>
    <x:row r="8" ht="42" customHeight="1">
      <x:c r="A8" s="5" t="str">
        <x:v>限制</x:v>
      </x:c>
      <x:c r="B8" s="7" t="str">
        <x:v>本表用於找出差異，不是總帳、稅務引擎或付款授權。</x:v>
      </x:c>
    </x:row>
    <x:row r="9" ht="42" customHeight="1">
      <x:c r="A9" s="5" t="str">
        <x:v>折讓規則</x:v>
      </x:c>
      <x:c r="B9" s="7" t="str">
        <x:v>折讓以正數輸入，並且只從連結的原始發票明細扣除一次。</x:v>
      </x:c>
    </x:row>
    <x:row r="10" ht="42" customHeight="1">
      <x:c r="A10" s="5" t="str">
        <x:v>更新</x:v>
      </x:c>
      <x:c r="B10" s="7" t="str">
        <x:v>以匯出資料取代示例列、保留表頭、重新計算，並封存每個已簽核版本。</x:v>
      </x:c>
    </x:row>
  </x:sheetData>
  <x:mergeCells>
    <x:mergeCell ref="A2:F2"/>
    <x:mergeCell ref="A3:F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10" hidden="0" customWidth="1"/>
    <x:col min="3" max="3" width="13" hidden="0" customWidth="1"/>
    <x:col min="4" max="4" width="13" hidden="0" customWidth="1"/>
    <x:col min="5" max="5" width="13" hidden="0" customWidth="1"/>
    <x:col min="6" max="6" width="10" hidden="0" customWidth="1"/>
    <x:col min="7" max="7" width="14" hidden="0" customWidth="1"/>
    <x:col min="8" max="8" width="10" hidden="0" customWidth="1"/>
    <x:col min="9" max="9" width="14" hidden="0" customWidth="1"/>
    <x:col min="10" max="10" width="16" hidden="0" customWidth="1"/>
    <x:col min="11" max="11" width="20" hidden="0" customWidth="1"/>
  </x:cols>
  <x:sheetData>
    <x:row r="2">
      <x:c r="A2" s="8" t="str">
        <x:v>企業送禮發票核對表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</x:row>
    <x:row r="3">
      <x:c r="A3" s="2" t="str">
        <x:v>版本 2026-09-17-v1 · 僅為示例資料 · 付款前須人工覆核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5">
      <x:c r="A5" s="14" t="str">
        <x:v>明細鍵</x:v>
      </x:c>
      <x:c r="B5" s="14" t="str">
        <x:v>法人</x:v>
      </x:c>
      <x:c r="C5" s="14" t="str">
        <x:v>供應商識別碼</x:v>
      </x:c>
      <x:c r="D5" s="14" t="str">
        <x:v>採購單識別碼</x:v>
      </x:c>
      <x:c r="E5" s="14" t="str">
        <x:v>訂單識別碼</x:v>
      </x:c>
      <x:c r="F5" s="14" t="str">
        <x:v>明細識別碼</x:v>
      </x:c>
      <x:c r="G5" s="14" t="str">
        <x:v>訂單日期</x:v>
      </x:c>
      <x:c r="H5" s="14" t="str">
        <x:v>幣別</x:v>
      </x:c>
      <x:c r="I5" s="14" t="str">
        <x:v>訂購數量</x:v>
      </x:c>
      <x:c r="J5" s="14" t="str">
        <x:v>議定單價</x:v>
      </x:c>
      <x:c r="K5" s="14" t="str">
        <x:v>證據參照</x:v>
      </x:c>
    </x:row>
    <x:row r="6" ht="32" customHeight="1">
      <x:c r="A6" s="11" t="str">
        <x:v>US01|V001|PO1001|O1001|1</x:v>
      </x:c>
      <x:c r="B6" s="11" t="str">
        <x:v>US01</x:v>
      </x:c>
      <x:c r="C6" s="11" t="str">
        <x:v>V001</x:v>
      </x:c>
      <x:c r="D6" s="11" t="str">
        <x:v>PO1001</x:v>
      </x:c>
      <x:c r="E6" s="11" t="str">
        <x:v>O1001</x:v>
      </x:c>
      <x:c r="F6" s="11" t="str">
        <x:v>1</x:v>
      </x:c>
      <x:c r="G6" s="11" t="str">
        <x:v>2026-08-01</x:v>
      </x:c>
      <x:c r="H6" s="11" t="str">
        <x:v>USD</x:v>
      </x:c>
      <x:c r="I6" s="11" t="n">
        <x:v>100</x:v>
      </x:c>
      <x:c r="J6" s="11" t="n">
        <x:v>12</x:v>
      </x:c>
      <x:c r="K6" s="11" t="str">
        <x:v>PO-1001</x:v>
      </x:c>
    </x:row>
    <x:row r="7" ht="32" customHeight="1">
      <x:c r="A7" s="11" t="str">
        <x:v>US01|V001|PO1002|O1002|1</x:v>
      </x:c>
      <x:c r="B7" s="11" t="str">
        <x:v>US01</x:v>
      </x:c>
      <x:c r="C7" s="11" t="str">
        <x:v>V001</x:v>
      </x:c>
      <x:c r="D7" s="11" t="str">
        <x:v>PO1002</x:v>
      </x:c>
      <x:c r="E7" s="11" t="str">
        <x:v>O1002</x:v>
      </x:c>
      <x:c r="F7" s="11" t="str">
        <x:v>1</x:v>
      </x:c>
      <x:c r="G7" s="11" t="str">
        <x:v>2026-08-02</x:v>
      </x:c>
      <x:c r="H7" s="11" t="str">
        <x:v>USD</x:v>
      </x:c>
      <x:c r="I7" s="11" t="n">
        <x:v>100</x:v>
      </x:c>
      <x:c r="J7" s="11" t="n">
        <x:v>12</x:v>
      </x:c>
      <x:c r="K7" s="11" t="str">
        <x:v>PO-1002</x:v>
      </x:c>
    </x:row>
    <x:row r="8" ht="32" customHeight="1">
      <x:c r="A8" s="11" t="str">
        <x:v>US01|V002|PO1003|O1003|1</x:v>
      </x:c>
      <x:c r="B8" s="11" t="str">
        <x:v>US01</x:v>
      </x:c>
      <x:c r="C8" s="11" t="str">
        <x:v>V002</x:v>
      </x:c>
      <x:c r="D8" s="11" t="str">
        <x:v>PO1003</x:v>
      </x:c>
      <x:c r="E8" s="11" t="str">
        <x:v>O1003</x:v>
      </x:c>
      <x:c r="F8" s="11" t="str">
        <x:v>1</x:v>
      </x:c>
      <x:c r="G8" s="11" t="str">
        <x:v>2026-08-03</x:v>
      </x:c>
      <x:c r="H8" s="11" t="str">
        <x:v>USD</x:v>
      </x:c>
      <x:c r="I8" s="11" t="n">
        <x:v>50</x:v>
      </x:c>
      <x:c r="J8" s="11" t="n">
        <x:v>20</x:v>
      </x:c>
      <x:c r="K8" s="11" t="str">
        <x:v>PO-1003</x:v>
      </x:c>
    </x:row>
    <x:row r="9" ht="32" customHeight="1">
      <x:c r="A9" s="11" t="str">
        <x:v>US01|V003|PO1004|O1004|1</x:v>
      </x:c>
      <x:c r="B9" s="11" t="str">
        <x:v>US01</x:v>
      </x:c>
      <x:c r="C9" s="11" t="str">
        <x:v>V003</x:v>
      </x:c>
      <x:c r="D9" s="11" t="str">
        <x:v>PO1004</x:v>
      </x:c>
      <x:c r="E9" s="11" t="str">
        <x:v>O1004</x:v>
      </x:c>
      <x:c r="F9" s="11" t="str">
        <x:v>1</x:v>
      </x:c>
      <x:c r="G9" s="11" t="str">
        <x:v>2026-08-04</x:v>
      </x:c>
      <x:c r="H9" s="11" t="str">
        <x:v>USD</x:v>
      </x:c>
      <x:c r="I9" s="11" t="n">
        <x:v>10</x:v>
      </x:c>
      <x:c r="J9" s="11" t="n">
        <x:v>120</x:v>
      </x:c>
      <x:c r="K9" s="11" t="str">
        <x:v>PO-1004</x:v>
      </x:c>
    </x:row>
    <x:row r="10" ht="32" customHeight="1">
      <x:c r="A10" s="11" t="str">
        <x:v>US01|V004|PO1005|O1005|1</x:v>
      </x:c>
      <x:c r="B10" s="11" t="str">
        <x:v>US01</x:v>
      </x:c>
      <x:c r="C10" s="11" t="str">
        <x:v>V004</x:v>
      </x:c>
      <x:c r="D10" s="11" t="str">
        <x:v>PO1005</x:v>
      </x:c>
      <x:c r="E10" s="11" t="str">
        <x:v>O1005</x:v>
      </x:c>
      <x:c r="F10" s="11" t="str">
        <x:v>1</x:v>
      </x:c>
      <x:c r="G10" s="11" t="str">
        <x:v>2026-08-05</x:v>
      </x:c>
      <x:c r="H10" s="11" t="str">
        <x:v>USD</x:v>
      </x:c>
      <x:c r="I10" s="11" t="n">
        <x:v>0</x:v>
      </x:c>
      <x:c r="J10" s="11" t="n">
        <x:v>15</x:v>
      </x:c>
      <x:c r="K10" s="11" t="str">
        <x:v>PO-1005</x:v>
      </x:c>
    </x:row>
    <x:row r="11" ht="32" customHeight="1">
      <x:c r="A11" s="11" t="str">
        <x:v>US01|V005|PO1006|O1006|1</x:v>
      </x:c>
      <x:c r="B11" s="11" t="str">
        <x:v>US01</x:v>
      </x:c>
      <x:c r="C11" s="11" t="str">
        <x:v>V005</x:v>
      </x:c>
      <x:c r="D11" s="11" t="str">
        <x:v>PO1006</x:v>
      </x:c>
      <x:c r="E11" s="11" t="str">
        <x:v>O1006</x:v>
      </x:c>
      <x:c r="F11" s="11" t="str">
        <x:v>1</x:v>
      </x:c>
      <x:c r="G11" s="11" t="str">
        <x:v>2026-08-06</x:v>
      </x:c>
      <x:c r="H11" s="11" t="str">
        <x:v>USD</x:v>
      </x:c>
      <x:c r="I11" s="11" t="n">
        <x:v>25</x:v>
      </x:c>
      <x:c r="J11" s="11" t="n">
        <x:v>8</x:v>
      </x:c>
      <x:c r="K11" s="11" t="str">
        <x:v>PO-1006</x:v>
      </x:c>
    </x:row>
    <x:row r="12" ht="32" customHeight="1">
      <x:c r="A12" s="11" t="str">
        <x:v>CH01|V006|PO1007|O1007|1</x:v>
      </x:c>
      <x:c r="B12" s="11" t="str">
        <x:v>CH01</x:v>
      </x:c>
      <x:c r="C12" s="11" t="str">
        <x:v>V006</x:v>
      </x:c>
      <x:c r="D12" s="11" t="str">
        <x:v>PO1007</x:v>
      </x:c>
      <x:c r="E12" s="11" t="str">
        <x:v>O1007</x:v>
      </x:c>
      <x:c r="F12" s="11" t="str">
        <x:v>1</x:v>
      </x:c>
      <x:c r="G12" s="11" t="str">
        <x:v>2026-08-07</x:v>
      </x:c>
      <x:c r="H12" s="11" t="str">
        <x:v>CHF</x:v>
      </x:c>
      <x:c r="I12" s="11" t="n">
        <x:v>20</x:v>
      </x:c>
      <x:c r="J12" s="11" t="n">
        <x:v>30</x:v>
      </x:c>
      <x:c r="K12" s="11" t="str">
        <x:v>PO-1007</x:v>
      </x:c>
    </x:row>
    <x:row r="13" ht="32" customHeight="1">
      <x:c r="A13" s="11" t="str">
        <x:v>US01|V007|PO1008|O1008|1</x:v>
      </x:c>
      <x:c r="B13" s="11" t="str">
        <x:v>US01</x:v>
      </x:c>
      <x:c r="C13" s="11" t="str">
        <x:v>V007</x:v>
      </x:c>
      <x:c r="D13" s="11" t="str">
        <x:v>PO1008</x:v>
      </x:c>
      <x:c r="E13" s="11" t="str">
        <x:v>O1008</x:v>
      </x:c>
      <x:c r="F13" s="11" t="str">
        <x:v>1</x:v>
      </x:c>
      <x:c r="G13" s="11" t="str">
        <x:v>2026-08-08</x:v>
      </x:c>
      <x:c r="H13" s="11" t="str">
        <x:v>USD</x:v>
      </x:c>
      <x:c r="I13" s="11" t="n">
        <x:v>3</x:v>
      </x:c>
      <x:c r="J13" s="11" t="n">
        <x:v>12.345</x:v>
      </x:c>
      <x:c r="K13" s="11" t="str">
        <x:v>PO-1008</x:v>
      </x:c>
    </x:row>
  </x:sheetData>
  <x:mergeCells>
    <x:mergeCell ref="A2:K2"/>
    <x:mergeCell ref="A3:K3"/>
  </x:mergeCells>
  <x:pageMargins left="0.7" right="0.7" top="0.75" bottom="0.75" header="0.3" footer="0.3"/>
  <x:tableParts count="1">
    <x:tablePart xmlns:r="http://schemas.openxmlformats.org/officeDocument/2006/relationships" r:id="Ra028ec5dc5b34b73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10" hidden="0" customWidth="1"/>
    <x:col min="3" max="3" width="13" hidden="0" customWidth="1"/>
    <x:col min="4" max="4" width="13" hidden="0" customWidth="1"/>
    <x:col min="5" max="5" width="13" hidden="0" customWidth="1"/>
    <x:col min="6" max="6" width="10" hidden="0" customWidth="1"/>
    <x:col min="7" max="7" width="14" hidden="0" customWidth="1"/>
    <x:col min="8" max="8" width="14" hidden="0" customWidth="1"/>
    <x:col min="9" max="9" width="14" hidden="0" customWidth="1"/>
    <x:col min="10" max="10" width="20" hidden="0" customWidth="1"/>
  </x:cols>
  <x:sheetData>
    <x:row r="2">
      <x:c r="A2" s="8" t="str">
        <x:v>企業送禮發票核對表</x:v>
      </x:c>
      <x:c r="B2" s="8"/>
      <x:c r="C2" s="8"/>
      <x:c r="D2" s="8"/>
      <x:c r="E2" s="8"/>
      <x:c r="F2" s="8"/>
      <x:c r="G2" s="8"/>
      <x:c r="H2" s="8"/>
      <x:c r="I2" s="8"/>
      <x:c r="J2" s="8"/>
    </x:row>
    <x:row r="3">
      <x:c r="A3" s="2" t="str">
        <x:v>版本 2026-09-17-v1 · 僅為示例資料 · 付款前須人工覆核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5">
      <x:c r="A5" s="14" t="str">
        <x:v>明細鍵</x:v>
      </x:c>
      <x:c r="B5" s="14" t="str">
        <x:v>法人</x:v>
      </x:c>
      <x:c r="C5" s="14" t="str">
        <x:v>供應商識別碼</x:v>
      </x:c>
      <x:c r="D5" s="14" t="str">
        <x:v>採購單識別碼</x:v>
      </x:c>
      <x:c r="E5" s="14" t="str">
        <x:v>訂單識別碼</x:v>
      </x:c>
      <x:c r="F5" s="14" t="str">
        <x:v>明細識別碼</x:v>
      </x:c>
      <x:c r="G5" s="14" t="str">
        <x:v>收貨識別碼</x:v>
      </x:c>
      <x:c r="H5" s="14" t="str">
        <x:v>收貨日期</x:v>
      </x:c>
      <x:c r="I5" s="14" t="str">
        <x:v>驗收數量</x:v>
      </x:c>
      <x:c r="J5" s="14" t="str">
        <x:v>證據參照</x:v>
      </x:c>
    </x:row>
    <x:row r="6" ht="32" customHeight="1">
      <x:c r="A6" s="11" t="str">
        <x:v>US01|V001|PO1001|O1001|1</x:v>
      </x:c>
      <x:c r="B6" s="11" t="str">
        <x:v>US01</x:v>
      </x:c>
      <x:c r="C6" s="11" t="str">
        <x:v>V001</x:v>
      </x:c>
      <x:c r="D6" s="11" t="str">
        <x:v>PO1001</x:v>
      </x:c>
      <x:c r="E6" s="11" t="str">
        <x:v>O1001</x:v>
      </x:c>
      <x:c r="F6" s="11" t="str">
        <x:v>1</x:v>
      </x:c>
      <x:c r="G6" s="11" t="str">
        <x:v>RC1001</x:v>
      </x:c>
      <x:c r="H6" s="11" t="str">
        <x:v>2026-08-10</x:v>
      </x:c>
      <x:c r="I6" s="11" t="n">
        <x:v>100</x:v>
      </x:c>
      <x:c r="J6" s="11" t="str">
        <x:v>RC-1001</x:v>
      </x:c>
    </x:row>
    <x:row r="7" ht="32" customHeight="1">
      <x:c r="A7" s="11" t="str">
        <x:v>US01|V001|PO1002|O1002|1</x:v>
      </x:c>
      <x:c r="B7" s="11" t="str">
        <x:v>US01</x:v>
      </x:c>
      <x:c r="C7" s="11" t="str">
        <x:v>V001</x:v>
      </x:c>
      <x:c r="D7" s="11" t="str">
        <x:v>PO1002</x:v>
      </x:c>
      <x:c r="E7" s="11" t="str">
        <x:v>O1002</x:v>
      </x:c>
      <x:c r="F7" s="11" t="str">
        <x:v>1</x:v>
      </x:c>
      <x:c r="G7" s="11" t="str">
        <x:v>RC1002</x:v>
      </x:c>
      <x:c r="H7" s="11" t="str">
        <x:v>2026-08-11</x:v>
      </x:c>
      <x:c r="I7" s="11" t="n">
        <x:v>60</x:v>
      </x:c>
      <x:c r="J7" s="11" t="str">
        <x:v>RC-1002</x:v>
      </x:c>
    </x:row>
    <x:row r="8" ht="32" customHeight="1">
      <x:c r="A8" s="11" t="str">
        <x:v>US01|V002|PO1003|O1003|1</x:v>
      </x:c>
      <x:c r="B8" s="11" t="str">
        <x:v>US01</x:v>
      </x:c>
      <x:c r="C8" s="11" t="str">
        <x:v>V002</x:v>
      </x:c>
      <x:c r="D8" s="11" t="str">
        <x:v>PO1003</x:v>
      </x:c>
      <x:c r="E8" s="11" t="str">
        <x:v>O1003</x:v>
      </x:c>
      <x:c r="F8" s="11" t="str">
        <x:v>1</x:v>
      </x:c>
      <x:c r="G8" s="11" t="str">
        <x:v>RC1003</x:v>
      </x:c>
      <x:c r="H8" s="11" t="str">
        <x:v>2026-08-12</x:v>
      </x:c>
      <x:c r="I8" s="11" t="n">
        <x:v>50</x:v>
      </x:c>
      <x:c r="J8" s="11" t="str">
        <x:v>RC-1003</x:v>
      </x:c>
    </x:row>
    <x:row r="9" ht="32" customHeight="1">
      <x:c r="A9" s="11" t="str">
        <x:v>US01|V003|PO1004|O1004|1</x:v>
      </x:c>
      <x:c r="B9" s="11" t="str">
        <x:v>US01</x:v>
      </x:c>
      <x:c r="C9" s="11" t="str">
        <x:v>V003</x:v>
      </x:c>
      <x:c r="D9" s="11" t="str">
        <x:v>PO1004</x:v>
      </x:c>
      <x:c r="E9" s="11" t="str">
        <x:v>O1004</x:v>
      </x:c>
      <x:c r="F9" s="11" t="str">
        <x:v>1</x:v>
      </x:c>
      <x:c r="G9" s="11" t="str">
        <x:v>RC1004</x:v>
      </x:c>
      <x:c r="H9" s="11" t="str">
        <x:v>2026-08-13</x:v>
      </x:c>
      <x:c r="I9" s="11" t="n">
        <x:v>10</x:v>
      </x:c>
      <x:c r="J9" s="11" t="str">
        <x:v>RC-1004</x:v>
      </x:c>
    </x:row>
    <x:row r="10" ht="32" customHeight="1">
      <x:c r="A10" s="11" t="str">
        <x:v>US01|V004|PO1005|O1005|1</x:v>
      </x:c>
      <x:c r="B10" s="11" t="str">
        <x:v>US01</x:v>
      </x:c>
      <x:c r="C10" s="11" t="str">
        <x:v>V004</x:v>
      </x:c>
      <x:c r="D10" s="11" t="str">
        <x:v>PO1005</x:v>
      </x:c>
      <x:c r="E10" s="11" t="str">
        <x:v>O1005</x:v>
      </x:c>
      <x:c r="F10" s="11" t="str">
        <x:v>1</x:v>
      </x:c>
      <x:c r="G10" s="11" t="str">
        <x:v>RC1005</x:v>
      </x:c>
      <x:c r="H10" s="11" t="str">
        <x:v>2026-08-14</x:v>
      </x:c>
      <x:c r="I10" s="11" t="n">
        <x:v>0</x:v>
      </x:c>
      <x:c r="J10" s="11" t="str">
        <x:v>RC-1005</x:v>
      </x:c>
    </x:row>
    <x:row r="11" ht="32" customHeight="1">
      <x:c r="A11" s="11" t="str">
        <x:v>US01|V005|PO1006|O1006|1</x:v>
      </x:c>
      <x:c r="B11" s="11" t="str">
        <x:v>US01</x:v>
      </x:c>
      <x:c r="C11" s="11" t="str">
        <x:v>V005</x:v>
      </x:c>
      <x:c r="D11" s="11" t="str">
        <x:v>PO1006</x:v>
      </x:c>
      <x:c r="E11" s="11" t="str">
        <x:v>O1006</x:v>
      </x:c>
      <x:c r="F11" s="11" t="str">
        <x:v>1</x:v>
      </x:c>
      <x:c r="G11" s="11" t="str">
        <x:v>RC1006</x:v>
      </x:c>
      <x:c r="H11" s="11" t="str">
        <x:v>2026-08-15</x:v>
      </x:c>
      <x:c r="I11" s="11" t="n">
        <x:v>25</x:v>
      </x:c>
      <x:c r="J11" s="11" t="str">
        <x:v>RC-1006</x:v>
      </x:c>
    </x:row>
    <x:row r="12" ht="32" customHeight="1">
      <x:c r="A12" s="11" t="str">
        <x:v>CH01|V006|PO1007|O1007|1</x:v>
      </x:c>
      <x:c r="B12" s="11" t="str">
        <x:v>CH01</x:v>
      </x:c>
      <x:c r="C12" s="11" t="str">
        <x:v>V006</x:v>
      </x:c>
      <x:c r="D12" s="11" t="str">
        <x:v>PO1007</x:v>
      </x:c>
      <x:c r="E12" s="11" t="str">
        <x:v>O1007</x:v>
      </x:c>
      <x:c r="F12" s="11" t="str">
        <x:v>1</x:v>
      </x:c>
      <x:c r="G12" s="11" t="str">
        <x:v>RC1007</x:v>
      </x:c>
      <x:c r="H12" s="11" t="str">
        <x:v>2026-08-16</x:v>
      </x:c>
      <x:c r="I12" s="11" t="n">
        <x:v>20</x:v>
      </x:c>
      <x:c r="J12" s="11" t="str">
        <x:v>RC-1007</x:v>
      </x:c>
    </x:row>
    <x:row r="13" ht="32" customHeight="1">
      <x:c r="A13" s="11" t="str">
        <x:v>US01|V007|PO1008|O1008|1</x:v>
      </x:c>
      <x:c r="B13" s="11" t="str">
        <x:v>US01</x:v>
      </x:c>
      <x:c r="C13" s="11" t="str">
        <x:v>V007</x:v>
      </x:c>
      <x:c r="D13" s="11" t="str">
        <x:v>PO1008</x:v>
      </x:c>
      <x:c r="E13" s="11" t="str">
        <x:v>O1008</x:v>
      </x:c>
      <x:c r="F13" s="11" t="str">
        <x:v>1</x:v>
      </x:c>
      <x:c r="G13" s="11" t="str">
        <x:v>RC1008</x:v>
      </x:c>
      <x:c r="H13" s="11" t="str">
        <x:v>2026-08-17</x:v>
      </x:c>
      <x:c r="I13" s="11" t="n">
        <x:v>3</x:v>
      </x:c>
      <x:c r="J13" s="11" t="str">
        <x:v>RC-1008</x:v>
      </x:c>
    </x:row>
  </x:sheetData>
  <x:mergeCells>
    <x:mergeCell ref="A2:J2"/>
    <x:mergeCell ref="A3:J3"/>
  </x:mergeCells>
  <x:pageMargins left="0.7" right="0.7" top="0.75" bottom="0.75" header="0.3" footer="0.3"/>
  <x:tableParts count="1">
    <x:tablePart xmlns:r="http://schemas.openxmlformats.org/officeDocument/2006/relationships" r:id="Rdade1532f5f6428d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34" hidden="0" customWidth="1"/>
    <x:col min="3" max="3" width="10" hidden="0" customWidth="1"/>
    <x:col min="4" max="4" width="13" hidden="0" customWidth="1"/>
    <x:col min="5" max="5" width="13" hidden="0" customWidth="1"/>
    <x:col min="6" max="6" width="13" hidden="0" customWidth="1"/>
    <x:col min="7" max="7" width="10" hidden="0" customWidth="1"/>
    <x:col min="8" max="8" width="14" hidden="0" customWidth="1"/>
    <x:col min="9" max="9" width="12" hidden="0" customWidth="1"/>
    <x:col min="10" max="10" width="14" hidden="0" customWidth="1"/>
    <x:col min="11" max="11" width="10" hidden="0" customWidth="1"/>
    <x:col min="12" max="12" width="14" hidden="0" customWidth="1"/>
    <x:col min="13" max="13" width="16" hidden="0" customWidth="1"/>
    <x:col min="14" max="14" width="12" hidden="0" customWidth="1"/>
    <x:col min="15" max="15" width="12" hidden="0" customWidth="1"/>
    <x:col min="16" max="16" width="20" hidden="0" customWidth="1"/>
  </x:cols>
  <x:sheetData>
    <x:row r="2">
      <x:c r="A2" s="8" t="str">
        <x:v>企業送禮發票核對表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</x:row>
    <x:row r="3">
      <x:c r="A3" s="2" t="str">
        <x:v>版本 2026-09-17-v1 · 僅為示例資料 · 付款前須人工覆核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5">
      <x:c r="A5" s="14" t="str">
        <x:v>發票鍵</x:v>
      </x:c>
      <x:c r="B5" s="14" t="str">
        <x:v>明細鍵</x:v>
      </x:c>
      <x:c r="C5" s="14" t="str">
        <x:v>法人</x:v>
      </x:c>
      <x:c r="D5" s="14" t="str">
        <x:v>供應商識別碼</x:v>
      </x:c>
      <x:c r="E5" s="14" t="str">
        <x:v>採購單識別碼</x:v>
      </x:c>
      <x:c r="F5" s="14" t="str">
        <x:v>訂單識別碼</x:v>
      </x:c>
      <x:c r="G5" s="14" t="str">
        <x:v>明細識別碼</x:v>
      </x:c>
      <x:c r="H5" s="14" t="str">
        <x:v>發票識別碼</x:v>
      </x:c>
      <x:c r="I5" s="14" t="str">
        <x:v>發票明細</x:v>
      </x:c>
      <x:c r="J5" s="14" t="str">
        <x:v>發票日期</x:v>
      </x:c>
      <x:c r="K5" s="14" t="str">
        <x:v>幣別</x:v>
      </x:c>
      <x:c r="L5" s="14" t="str">
        <x:v>開票數量</x:v>
      </x:c>
      <x:c r="M5" s="14" t="str">
        <x:v>開票單價</x:v>
      </x:c>
      <x:c r="N5" s="14" t="str">
        <x:v>稅額</x:v>
      </x:c>
      <x:c r="O5" s="14" t="str">
        <x:v>運費</x:v>
      </x:c>
      <x:c r="P5" s="14" t="str">
        <x:v>證據參照</x:v>
      </x:c>
    </x:row>
    <x:row r="6" ht="32" customHeight="1">
      <x:c r="A6" s="11" t="str">
        <x:v>US01|V001|INV1001|1</x:v>
      </x:c>
      <x:c r="B6" s="11" t="str">
        <x:v>US01|V001|PO1001|O1001|1</x:v>
      </x:c>
      <x:c r="C6" s="11" t="str">
        <x:v>US01</x:v>
      </x:c>
      <x:c r="D6" s="11" t="str">
        <x:v>V001</x:v>
      </x:c>
      <x:c r="E6" s="11" t="str">
        <x:v>PO1001</x:v>
      </x:c>
      <x:c r="F6" s="11" t="str">
        <x:v>O1001</x:v>
      </x:c>
      <x:c r="G6" s="11" t="str">
        <x:v>1</x:v>
      </x:c>
      <x:c r="H6" s="11" t="str">
        <x:v>INV1001</x:v>
      </x:c>
      <x:c r="I6" s="11" t="str">
        <x:v>1</x:v>
      </x:c>
      <x:c r="J6" s="11" t="str">
        <x:v>2026-08-20</x:v>
      </x:c>
      <x:c r="K6" s="11" t="str">
        <x:v>USD</x:v>
      </x:c>
      <x:c r="L6" s="11" t="n">
        <x:v>100</x:v>
      </x:c>
      <x:c r="M6" s="11" t="n">
        <x:v>12</x:v>
      </x:c>
      <x:c r="N6" s="11" t="n">
        <x:v>96</x:v>
      </x:c>
      <x:c r="O6" s="11" t="n">
        <x:v>25</x:v>
      </x:c>
      <x:c r="P6" s="11" t="str">
        <x:v>INV-1001</x:v>
      </x:c>
    </x:row>
    <x:row r="7" ht="32" customHeight="1">
      <x:c r="A7" s="11" t="str">
        <x:v>US01|V001|INV1002|1</x:v>
      </x:c>
      <x:c r="B7" s="11" t="str">
        <x:v>US01|V001|PO1002|O1002|1</x:v>
      </x:c>
      <x:c r="C7" s="11" t="str">
        <x:v>US01</x:v>
      </x:c>
      <x:c r="D7" s="11" t="str">
        <x:v>V001</x:v>
      </x:c>
      <x:c r="E7" s="11" t="str">
        <x:v>PO1002</x:v>
      </x:c>
      <x:c r="F7" s="11" t="str">
        <x:v>O1002</x:v>
      </x:c>
      <x:c r="G7" s="11" t="str">
        <x:v>1</x:v>
      </x:c>
      <x:c r="H7" s="11" t="str">
        <x:v>INV1002</x:v>
      </x:c>
      <x:c r="I7" s="11" t="str">
        <x:v>1</x:v>
      </x:c>
      <x:c r="J7" s="11" t="str">
        <x:v>2026-08-21</x:v>
      </x:c>
      <x:c r="K7" s="11" t="str">
        <x:v>USD</x:v>
      </x:c>
      <x:c r="L7" s="11" t="n">
        <x:v>100</x:v>
      </x:c>
      <x:c r="M7" s="11" t="n">
        <x:v>12</x:v>
      </x:c>
      <x:c r="N7" s="11" t="n">
        <x:v>96</x:v>
      </x:c>
      <x:c r="O7" s="11" t="n">
        <x:v>25</x:v>
      </x:c>
      <x:c r="P7" s="11" t="str">
        <x:v>INV-1002</x:v>
      </x:c>
    </x:row>
    <x:row r="8" ht="32" customHeight="1">
      <x:c r="A8" s="11" t="str">
        <x:v>US01|V002|INV1003|1</x:v>
      </x:c>
      <x:c r="B8" s="11" t="str">
        <x:v>US01|V002|PO1003|O1003|1</x:v>
      </x:c>
      <x:c r="C8" s="11" t="str">
        <x:v>US01</x:v>
      </x:c>
      <x:c r="D8" s="11" t="str">
        <x:v>V002</x:v>
      </x:c>
      <x:c r="E8" s="11" t="str">
        <x:v>PO1003</x:v>
      </x:c>
      <x:c r="F8" s="11" t="str">
        <x:v>O1003</x:v>
      </x:c>
      <x:c r="G8" s="11" t="str">
        <x:v>1</x:v>
      </x:c>
      <x:c r="H8" s="11" t="str">
        <x:v>INV1003</x:v>
      </x:c>
      <x:c r="I8" s="11" t="str">
        <x:v>1</x:v>
      </x:c>
      <x:c r="J8" s="11" t="str">
        <x:v>2026-08-22</x:v>
      </x:c>
      <x:c r="K8" s="11" t="str">
        <x:v>USD</x:v>
      </x:c>
      <x:c r="L8" s="11" t="n">
        <x:v>50</x:v>
      </x:c>
      <x:c r="M8" s="11" t="n">
        <x:v>20</x:v>
      </x:c>
      <x:c r="N8" s="11" t="n">
        <x:v>80</x:v>
      </x:c>
      <x:c r="O8" s="11" t="n">
        <x:v>20</x:v>
      </x:c>
      <x:c r="P8" s="11" t="str">
        <x:v>INV-1003-A</x:v>
      </x:c>
    </x:row>
    <x:row r="9" ht="32" customHeight="1">
      <x:c r="A9" s="11" t="str">
        <x:v>US01|V002|INV1003|1</x:v>
      </x:c>
      <x:c r="B9" s="11" t="str">
        <x:v>US01|V002|PO1003|O1003|1</x:v>
      </x:c>
      <x:c r="C9" s="11" t="str">
        <x:v>US01</x:v>
      </x:c>
      <x:c r="D9" s="11" t="str">
        <x:v>V002</x:v>
      </x:c>
      <x:c r="E9" s="11" t="str">
        <x:v>PO1003</x:v>
      </x:c>
      <x:c r="F9" s="11" t="str">
        <x:v>O1003</x:v>
      </x:c>
      <x:c r="G9" s="11" t="str">
        <x:v>1</x:v>
      </x:c>
      <x:c r="H9" s="11" t="str">
        <x:v>INV1003</x:v>
      </x:c>
      <x:c r="I9" s="11" t="str">
        <x:v>1</x:v>
      </x:c>
      <x:c r="J9" s="11" t="str">
        <x:v>2026-08-22</x:v>
      </x:c>
      <x:c r="K9" s="11" t="str">
        <x:v>USD</x:v>
      </x:c>
      <x:c r="L9" s="11" t="n">
        <x:v>50</x:v>
      </x:c>
      <x:c r="M9" s="11" t="n">
        <x:v>20</x:v>
      </x:c>
      <x:c r="N9" s="11" t="n">
        <x:v>80</x:v>
      </x:c>
      <x:c r="O9" s="11" t="n">
        <x:v>20</x:v>
      </x:c>
      <x:c r="P9" s="11" t="str">
        <x:v>INV-1003-B</x:v>
      </x:c>
    </x:row>
    <x:row r="10" ht="32" customHeight="1">
      <x:c r="A10" s="11" t="str">
        <x:v>US01|V003|INV1004|1</x:v>
      </x:c>
      <x:c r="B10" s="11" t="str">
        <x:v>US01|V003|PO1004|O1004|1</x:v>
      </x:c>
      <x:c r="C10" s="11" t="str">
        <x:v>US01</x:v>
      </x:c>
      <x:c r="D10" s="11" t="str">
        <x:v>V003</x:v>
      </x:c>
      <x:c r="E10" s="11" t="str">
        <x:v>PO1004</x:v>
      </x:c>
      <x:c r="F10" s="11" t="str">
        <x:v>O1004</x:v>
      </x:c>
      <x:c r="G10" s="11" t="str">
        <x:v>1</x:v>
      </x:c>
      <x:c r="H10" s="11" t="str">
        <x:v>INV1004</x:v>
      </x:c>
      <x:c r="I10" s="11" t="str">
        <x:v>1</x:v>
      </x:c>
      <x:c r="J10" s="11" t="str">
        <x:v>2026-08-23</x:v>
      </x:c>
      <x:c r="K10" s="11" t="str">
        <x:v>USD</x:v>
      </x:c>
      <x:c r="L10" s="11" t="n">
        <x:v>10</x:v>
      </x:c>
      <x:c r="M10" s="11" t="n">
        <x:v>120</x:v>
      </x:c>
      <x:c r="N10" s="11" t="n">
        <x:v>96</x:v>
      </x:c>
      <x:c r="O10" s="11" t="n">
        <x:v>30</x:v>
      </x:c>
      <x:c r="P10" s="11" t="str">
        <x:v>INV-1004</x:v>
      </x:c>
    </x:row>
    <x:row r="11" ht="32" customHeight="1">
      <x:c r="A11" s="11" t="str">
        <x:v>US01|V004|INV1005|1</x:v>
      </x:c>
      <x:c r="B11" s="11" t="str">
        <x:v>US01|V004|PO1005|O1005|1</x:v>
      </x:c>
      <x:c r="C11" s="11" t="str">
        <x:v>US01</x:v>
      </x:c>
      <x:c r="D11" s="11" t="str">
        <x:v>V004</x:v>
      </x:c>
      <x:c r="E11" s="11" t="str">
        <x:v>PO1005</x:v>
      </x:c>
      <x:c r="F11" s="11" t="str">
        <x:v>O1005</x:v>
      </x:c>
      <x:c r="G11" s="11" t="str">
        <x:v>1</x:v>
      </x:c>
      <x:c r="H11" s="11" t="str">
        <x:v>INV1005</x:v>
      </x:c>
      <x:c r="I11" s="11" t="str">
        <x:v>1</x:v>
      </x:c>
      <x:c r="J11" s="11" t="str">
        <x:v>2026-08-24</x:v>
      </x:c>
      <x:c r="K11" s="11" t="str">
        <x:v>USD</x:v>
      </x:c>
      <x:c r="L11" s="11" t="n">
        <x:v>0</x:v>
      </x:c>
      <x:c r="M11" s="11" t="n">
        <x:v>15</x:v>
      </x:c>
      <x:c r="N11" s="11" t="n">
        <x:v>0</x:v>
      </x:c>
      <x:c r="O11" s="11" t="n">
        <x:v>0</x:v>
      </x:c>
      <x:c r="P11" s="11" t="str">
        <x:v>INV-1005</x:v>
      </x:c>
    </x:row>
    <x:row r="12" ht="32" customHeight="1">
      <x:c r="A12" s="11" t="str">
        <x:v>US01|V005|INV1006|1</x:v>
      </x:c>
      <x:c r="B12" s="11" t="str"/>
      <x:c r="C12" s="11" t="str">
        <x:v>US01</x:v>
      </x:c>
      <x:c r="D12" s="11" t="str">
        <x:v>V005</x:v>
      </x:c>
      <x:c r="E12" s="11" t="str">
        <x:v>PO1006</x:v>
      </x:c>
      <x:c r="F12" s="11" t="str">
        <x:v>O1006</x:v>
      </x:c>
      <x:c r="G12" s="11" t="str">
        <x:v>1</x:v>
      </x:c>
      <x:c r="H12" s="11" t="str">
        <x:v>INV1006</x:v>
      </x:c>
      <x:c r="I12" s="11" t="str">
        <x:v>1</x:v>
      </x:c>
      <x:c r="J12" s="11" t="str">
        <x:v>2026-08-25</x:v>
      </x:c>
      <x:c r="K12" s="11" t="str">
        <x:v>USD</x:v>
      </x:c>
      <x:c r="L12" s="11" t="n">
        <x:v>25</x:v>
      </x:c>
      <x:c r="M12" s="11" t="n">
        <x:v>8</x:v>
      </x:c>
      <x:c r="N12" s="11" t="n">
        <x:v>16</x:v>
      </x:c>
      <x:c r="O12" s="11" t="n">
        <x:v>10</x:v>
      </x:c>
      <x:c r="P12" s="11" t="str">
        <x:v>INV-1006</x:v>
      </x:c>
    </x:row>
    <x:row r="13" ht="32" customHeight="1">
      <x:c r="A13" s="11" t="str">
        <x:v>CH01|V006|INV1007|1</x:v>
      </x:c>
      <x:c r="B13" s="11" t="str">
        <x:v>CH01|V006|PO1007|O1007|1</x:v>
      </x:c>
      <x:c r="C13" s="11" t="str">
        <x:v>CH01</x:v>
      </x:c>
      <x:c r="D13" s="11" t="str">
        <x:v>V006</x:v>
      </x:c>
      <x:c r="E13" s="11" t="str">
        <x:v>PO1007</x:v>
      </x:c>
      <x:c r="F13" s="11" t="str">
        <x:v>O1007</x:v>
      </x:c>
      <x:c r="G13" s="11" t="str">
        <x:v>1</x:v>
      </x:c>
      <x:c r="H13" s="11" t="str">
        <x:v>INV1007</x:v>
      </x:c>
      <x:c r="I13" s="11" t="str">
        <x:v>1</x:v>
      </x:c>
      <x:c r="J13" s="11" t="str">
        <x:v>2026-08-26</x:v>
      </x:c>
      <x:c r="K13" s="11" t="str">
        <x:v>EUR</x:v>
      </x:c>
      <x:c r="L13" s="11" t="n">
        <x:v>20</x:v>
      </x:c>
      <x:c r="M13" s="11" t="n">
        <x:v>30</x:v>
      </x:c>
      <x:c r="N13" s="11" t="n">
        <x:v>60</x:v>
      </x:c>
      <x:c r="O13" s="11" t="n">
        <x:v>15</x:v>
      </x:c>
      <x:c r="P13" s="11" t="str">
        <x:v>INV-1007</x:v>
      </x:c>
    </x:row>
    <x:row r="14" ht="32" customHeight="1">
      <x:c r="A14" s="11" t="str">
        <x:v>US01|V007|INV1008|1</x:v>
      </x:c>
      <x:c r="B14" s="11" t="str">
        <x:v>US01|V007|PO1008|O1008|1</x:v>
      </x:c>
      <x:c r="C14" s="11" t="str">
        <x:v>US01</x:v>
      </x:c>
      <x:c r="D14" s="11" t="str">
        <x:v>V007</x:v>
      </x:c>
      <x:c r="E14" s="11" t="str">
        <x:v>PO1008</x:v>
      </x:c>
      <x:c r="F14" s="11" t="str">
        <x:v>O1008</x:v>
      </x:c>
      <x:c r="G14" s="11" t="str">
        <x:v>1</x:v>
      </x:c>
      <x:c r="H14" s="11" t="str">
        <x:v>INV1008</x:v>
      </x:c>
      <x:c r="I14" s="11" t="str">
        <x:v>1</x:v>
      </x:c>
      <x:c r="J14" s="11" t="str">
        <x:v>2026-08-27</x:v>
      </x:c>
      <x:c r="K14" s="11" t="str">
        <x:v>USD</x:v>
      </x:c>
      <x:c r="L14" s="11" t="n">
        <x:v>3</x:v>
      </x:c>
      <x:c r="M14" s="11" t="n">
        <x:v>12.346</x:v>
      </x:c>
      <x:c r="N14" s="11" t="n">
        <x:v>2.96</x:v>
      </x:c>
      <x:c r="O14" s="11" t="n">
        <x:v>0</x:v>
      </x:c>
      <x:c r="P14" s="11" t="str">
        <x:v>INV-1008</x:v>
      </x:c>
    </x:row>
  </x:sheetData>
  <x:mergeCells>
    <x:mergeCell ref="A2:P2"/>
    <x:mergeCell ref="A3:P3"/>
  </x:mergeCells>
  <x:pageMargins left="0.7" right="0.7" top="0.75" bottom="0.75" header="0.3" footer="0.3"/>
  <x:tableParts count="1">
    <x:tablePart xmlns:r="http://schemas.openxmlformats.org/officeDocument/2006/relationships" r:id="R54d04ae4aa80471d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10" hidden="0" customWidth="1"/>
    <x:col min="3" max="3" width="13" hidden="0" customWidth="1"/>
    <x:col min="4" max="4" width="14" hidden="0" customWidth="1"/>
    <x:col min="5" max="5" width="12" hidden="0" customWidth="1"/>
    <x:col min="6" max="6" width="14" hidden="0" customWidth="1"/>
    <x:col min="7" max="7" width="14" hidden="0" customWidth="1"/>
    <x:col min="8" max="8" width="10" hidden="0" customWidth="1"/>
    <x:col min="9" max="9" width="14" hidden="0" customWidth="1"/>
    <x:col min="10" max="10" width="20" hidden="0" customWidth="1"/>
  </x:cols>
  <x:sheetData>
    <x:row r="2">
      <x:c r="A2" s="8" t="str">
        <x:v>企業送禮發票核對表</x:v>
      </x:c>
      <x:c r="B2" s="8"/>
      <x:c r="C2" s="8"/>
      <x:c r="D2" s="8"/>
      <x:c r="E2" s="8"/>
      <x:c r="F2" s="8"/>
      <x:c r="G2" s="8"/>
      <x:c r="H2" s="8"/>
      <x:c r="I2" s="8"/>
      <x:c r="J2" s="8"/>
    </x:row>
    <x:row r="3">
      <x:c r="A3" s="2" t="str">
        <x:v>版本 2026-09-17-v1 · 僅為示例資料 · 付款前須人工覆核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5">
      <x:c r="A5" s="14" t="str">
        <x:v>發票鍵</x:v>
      </x:c>
      <x:c r="B5" s="14" t="str">
        <x:v>法人</x:v>
      </x:c>
      <x:c r="C5" s="14" t="str">
        <x:v>供應商識別碼</x:v>
      </x:c>
      <x:c r="D5" s="14" t="str">
        <x:v>發票識別碼</x:v>
      </x:c>
      <x:c r="E5" s="14" t="str">
        <x:v>發票明細</x:v>
      </x:c>
      <x:c r="F5" s="14" t="str">
        <x:v>折讓識別碼</x:v>
      </x:c>
      <x:c r="G5" s="14" t="str">
        <x:v>折讓日期</x:v>
      </x:c>
      <x:c r="H5" s="14" t="str">
        <x:v>幣別</x:v>
      </x:c>
      <x:c r="I5" s="14" t="str">
        <x:v>折讓金額</x:v>
      </x:c>
      <x:c r="J5" s="14" t="str">
        <x:v>證據參照</x:v>
      </x:c>
    </x:row>
    <x:row r="6" ht="32" customHeight="1">
      <x:c r="A6" s="11" t="str">
        <x:v>US01|V003|INV1004|1</x:v>
      </x:c>
      <x:c r="B6" s="11" t="str">
        <x:v>US01</x:v>
      </x:c>
      <x:c r="C6" s="11" t="str">
        <x:v>V003</x:v>
      </x:c>
      <x:c r="D6" s="11" t="str">
        <x:v>INV1004</x:v>
      </x:c>
      <x:c r="E6" s="11" t="str">
        <x:v>1</x:v>
      </x:c>
      <x:c r="F6" s="11" t="str">
        <x:v>CR1001</x:v>
      </x:c>
      <x:c r="G6" s="11" t="str">
        <x:v>2026-08-30</x:v>
      </x:c>
      <x:c r="H6" s="11" t="str">
        <x:v>USD</x:v>
      </x:c>
      <x:c r="I6" s="11" t="n">
        <x:v>120</x:v>
      </x:c>
      <x:c r="J6" s="11" t="str">
        <x:v>CR-1001</x:v>
      </x:c>
    </x:row>
  </x:sheetData>
  <x:mergeCells>
    <x:mergeCell ref="A2:J2"/>
    <x:mergeCell ref="A3:J3"/>
  </x:mergeCells>
  <x:pageMargins left="0.7" right="0.7" top="0.75" bottom="0.75" header="0.3" footer="0.3"/>
  <x:tableParts count="1">
    <x:tablePart xmlns:r="http://schemas.openxmlformats.org/officeDocument/2006/relationships" r:id="Rb1c91a1a30984e50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34" hidden="0" customWidth="1"/>
    <x:col min="3" max="3" width="10" hidden="0" customWidth="1"/>
    <x:col min="4" max="4" width="13" hidden="0" customWidth="1"/>
    <x:col min="5" max="5" width="14" hidden="0" customWidth="1"/>
    <x:col min="6" max="6" width="12" hidden="0" customWidth="1"/>
    <x:col min="7" max="7" width="12" hidden="0" customWidth="1"/>
    <x:col min="8" max="8" width="12" hidden="0" customWidth="1"/>
    <x:col min="9" max="9" width="14" hidden="0" customWidth="1"/>
    <x:col min="10" max="10" width="14" hidden="0" customWidth="1"/>
    <x:col min="11" max="11" width="14" hidden="0" customWidth="1"/>
    <x:col min="12" max="12" width="16" hidden="0" customWidth="1"/>
    <x:col min="13" max="13" width="16" hidden="0" customWidth="1"/>
    <x:col min="14" max="14" width="14" hidden="0" customWidth="1"/>
    <x:col min="15" max="15" width="12" hidden="0" customWidth="1"/>
    <x:col min="16" max="16" width="12" hidden="0" customWidth="1"/>
    <x:col min="17" max="17" width="14" hidden="0" customWidth="1"/>
    <x:col min="18" max="18" width="16" hidden="0" customWidth="1"/>
    <x:col min="19" max="19" width="14" hidden="0" customWidth="1"/>
    <x:col min="20" max="20" width="20" hidden="0" customWidth="1"/>
    <x:col min="21" max="21" width="14" hidden="0" customWidth="1"/>
    <x:col min="22" max="22" width="16" hidden="0" customWidth="1"/>
    <x:col min="23" max="23" width="24" hidden="0" customWidth="1"/>
  </x:cols>
  <x:sheetData>
    <x:row r="2">
      <x:c r="A2" s="8" t="str">
        <x:v>企業送禮發票核對表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  <x:c r="V2" s="8"/>
      <x:c r="W2" s="8"/>
    </x:row>
    <x:row r="3">
      <x:c r="A3" s="2" t="str">
        <x:v>版本 2026-09-17-v1 · 僅為示例資料 · 付款前須人工覆核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</x:row>
    <x:row r="5">
      <x:c r="A5" s="14" t="str">
        <x:v>發票鍵</x:v>
      </x:c>
      <x:c r="B5" s="14" t="str">
        <x:v>明細鍵</x:v>
      </x:c>
      <x:c r="C5" s="14" t="str">
        <x:v>法人</x:v>
      </x:c>
      <x:c r="D5" s="14" t="str">
        <x:v>供應商識別碼</x:v>
      </x:c>
      <x:c r="E5" s="14" t="str">
        <x:v>發票識別碼</x:v>
      </x:c>
      <x:c r="F5" s="14" t="str">
        <x:v>發票明細</x:v>
      </x:c>
      <x:c r="G5" s="14" t="str">
        <x:v>訂單幣別</x:v>
      </x:c>
      <x:c r="H5" s="14" t="str">
        <x:v>發票幣別</x:v>
      </x:c>
      <x:c r="I5" s="14" t="str">
        <x:v>驗收數量</x:v>
      </x:c>
      <x:c r="J5" s="14" t="str">
        <x:v>開票數量</x:v>
      </x:c>
      <x:c r="K5" s="14" t="str">
        <x:v>數量差異</x:v>
      </x:c>
      <x:c r="L5" s="14" t="str">
        <x:v>議定單價</x:v>
      </x:c>
      <x:c r="M5" s="14" t="str">
        <x:v>開票單價</x:v>
      </x:c>
      <x:c r="N5" s="14" t="str">
        <x:v>價格差異</x:v>
      </x:c>
      <x:c r="O5" s="14" t="str">
        <x:v>稅額</x:v>
      </x:c>
      <x:c r="P5" s="14" t="str">
        <x:v>運費</x:v>
      </x:c>
      <x:c r="Q5" s="14" t="str">
        <x:v>折讓</x:v>
      </x:c>
      <x:c r="R5" s="14" t="str">
        <x:v>淨開票額</x:v>
      </x:c>
      <x:c r="S5" s="14" t="str">
        <x:v>重複次數</x:v>
      </x:c>
      <x:c r="T5" s="14" t="str">
        <x:v>證據參照</x:v>
      </x:c>
      <x:c r="U5" s="14" t="str">
        <x:v>狀態</x:v>
      </x:c>
      <x:c r="V5" s="14" t="str">
        <x:v>負責人</x:v>
      </x:c>
      <x:c r="W5" s="14" t="str">
        <x:v>處置</x:v>
      </x:c>
    </x:row>
    <x:row r="6" ht="38" customHeight="1">
      <x:c r="A6" s="11" t="str">
        <x:f>'發票'!A6</x:f>
        <x:v>US01|V001|INV1001|1</x:v>
      </x:c>
      <x:c r="B6" s="11" t="str">
        <x:f>'發票'!B6</x:f>
        <x:v>US01|V001|PO1001|O1001|1</x:v>
      </x:c>
      <x:c r="C6" s="11" t="str">
        <x:f>'發票'!C6</x:f>
        <x:v>US01</x:v>
      </x:c>
      <x:c r="D6" s="11" t="str">
        <x:f>'發票'!D6</x:f>
        <x:v>V001</x:v>
      </x:c>
      <x:c r="E6" s="11" t="str">
        <x:f>'發票'!H6</x:f>
        <x:v>INV1001</x:v>
      </x:c>
      <x:c r="F6" s="11" t="str">
        <x:f>'發票'!I6</x:f>
        <x:v>1</x:v>
      </x:c>
      <x:c r="G6" s="11" t="str">
        <x:f>IFERROR(VLOOKUP(B6,'訂單'!$A$6:$K$25,8,FALSE),"")</x:f>
        <x:v>USD</x:v>
      </x:c>
      <x:c r="H6" s="11" t="str">
        <x:f>'發票'!K6</x:f>
        <x:v>USD</x:v>
      </x:c>
      <x:c r="I6" s="11" t="n">
        <x:f>SUMIF('收貨'!$A$6:$A$25,B6,'收貨'!$I$6:$I$25)</x:f>
        <x:v>100</x:v>
      </x:c>
      <x:c r="J6" s="11" t="n">
        <x:f>'發票'!L6</x:f>
        <x:v>100</x:v>
      </x:c>
      <x:c r="K6" s="15" t="n">
        <x:f>IF(OR(I6="",J6=""),"",J6-I6)</x:f>
        <x:v>0</x:v>
      </x:c>
      <x:c r="L6" s="15" t="n">
        <x:f>IFERROR(VLOOKUP(B6,'訂單'!$A$6:$K$25,10,FALSE),"")</x:f>
        <x:v>12</x:v>
      </x:c>
      <x:c r="M6" s="15" t="n">
        <x:f>'發票'!M6</x:f>
        <x:v>12</x:v>
      </x:c>
      <x:c r="N6" s="15" t="n">
        <x:f>IF(OR(J6="",L6="",M6=""),"",ROUND((M6-L6)*J6,2))</x:f>
        <x:v>0</x:v>
      </x:c>
      <x:c r="O6" s="15" t="n">
        <x:f>'發票'!N6</x:f>
        <x:v>96</x:v>
      </x:c>
      <x:c r="P6" s="15" t="n">
        <x:f>'發票'!O6</x:f>
        <x:v>25</x:v>
      </x:c>
      <x:c r="Q6" s="15" t="n">
        <x:f>SUMIF('折讓'!$A$6:$A$25,A6,'折讓'!$I$6:$I$25)</x:f>
        <x:v>0</x:v>
      </x:c>
      <x:c r="R6" s="15" t="n">
        <x:f>IF(OR(J6="",M6=""),"",ROUND(J6*M6+O6+P6-Q6,2))</x:f>
        <x:v>1321</x:v>
      </x:c>
      <x:c r="S6" s="11" t="n">
        <x:f>COUNTIF('發票'!$A$6:$A$25,A6)</x:f>
        <x:v>1</x:v>
      </x:c>
      <x:c r="T6" s="11" t="str">
        <x:f>'發票'!P6</x:f>
        <x:v>INV-1001</x:v>
      </x:c>
      <x:c r="U6" s="11" t="str">
        <x:f>IF(OR(A6="",B6="",G6="",H6="",T6="",J6=0),"待審",IF(G6&lt;&gt;H6,"待審",IF(S6&gt;1,"阻擋",IF(OR(K6&lt;&gt;0,N6&lt;&gt;0),"待審","可付款"))))</x:f>
        <x:v>可付款</x:v>
      </x:c>
      <x:c r="V6" s="11" t="str">
        <x:v>應付帳款</x:v>
      </x:c>
      <x:c r="W6" s="11" t="str"/>
    </x:row>
    <x:row r="7" ht="38" customHeight="1">
      <x:c r="A7" s="11" t="str">
        <x:f>'發票'!A7</x:f>
        <x:v>US01|V001|INV1002|1</x:v>
      </x:c>
      <x:c r="B7" s="11" t="str">
        <x:f>'發票'!B7</x:f>
        <x:v>US01|V001|PO1002|O1002|1</x:v>
      </x:c>
      <x:c r="C7" s="11" t="str">
        <x:f>'發票'!C7</x:f>
        <x:v>US01</x:v>
      </x:c>
      <x:c r="D7" s="11" t="str">
        <x:f>'發票'!D7</x:f>
        <x:v>V001</x:v>
      </x:c>
      <x:c r="E7" s="11" t="str">
        <x:f>'發票'!H7</x:f>
        <x:v>INV1002</x:v>
      </x:c>
      <x:c r="F7" s="11" t="str">
        <x:f>'發票'!I7</x:f>
        <x:v>1</x:v>
      </x:c>
      <x:c r="G7" s="11" t="str">
        <x:f>IFERROR(VLOOKUP(B7,'訂單'!$A$6:$K$25,8,FALSE),"")</x:f>
        <x:v>USD</x:v>
      </x:c>
      <x:c r="H7" s="11" t="str">
        <x:f>'發票'!K7</x:f>
        <x:v>USD</x:v>
      </x:c>
      <x:c r="I7" s="11" t="n">
        <x:f>SUMIF('收貨'!$A$6:$A$25,B7,'收貨'!$I$6:$I$25)</x:f>
        <x:v>60</x:v>
      </x:c>
      <x:c r="J7" s="11" t="n">
        <x:f>'發票'!L7</x:f>
        <x:v>100</x:v>
      </x:c>
      <x:c r="K7" s="15" t="n">
        <x:f>IF(OR(I7="",J7=""),"",J7-I7)</x:f>
        <x:v>40</x:v>
      </x:c>
      <x:c r="L7" s="15" t="n">
        <x:f>IFERROR(VLOOKUP(B7,'訂單'!$A$6:$K$25,10,FALSE),"")</x:f>
        <x:v>12</x:v>
      </x:c>
      <x:c r="M7" s="15" t="n">
        <x:f>'發票'!M7</x:f>
        <x:v>12</x:v>
      </x:c>
      <x:c r="N7" s="15" t="n">
        <x:f>IF(OR(J7="",L7="",M7=""),"",ROUND((M7-L7)*J7,2))</x:f>
        <x:v>0</x:v>
      </x:c>
      <x:c r="O7" s="15" t="n">
        <x:f>'發票'!N7</x:f>
        <x:v>96</x:v>
      </x:c>
      <x:c r="P7" s="15" t="n">
        <x:f>'發票'!O7</x:f>
        <x:v>25</x:v>
      </x:c>
      <x:c r="Q7" s="15" t="n">
        <x:f>SUMIF('折讓'!$A$6:$A$25,A7,'折讓'!$I$6:$I$25)</x:f>
        <x:v>0</x:v>
      </x:c>
      <x:c r="R7" s="15" t="n">
        <x:f>IF(OR(J7="",M7=""),"",ROUND(J7*M7+O7+P7-Q7,2))</x:f>
        <x:v>1321</x:v>
      </x:c>
      <x:c r="S7" s="11" t="n">
        <x:f>COUNTIF('發票'!$A$6:$A$25,A7)</x:f>
        <x:v>1</x:v>
      </x:c>
      <x:c r="T7" s="11" t="str">
        <x:f>'發票'!P7</x:f>
        <x:v>INV-1002</x:v>
      </x:c>
      <x:c r="U7" s="11" t="str">
        <x:f>IF(OR(A7="",B7="",G7="",H7="",T7="",J7=0),"待審",IF(G7&lt;&gt;H7,"待審",IF(S7&gt;1,"阻擋",IF(OR(K7&lt;&gt;0,N7&lt;&gt;0),"待審","可付款"))))</x:f>
        <x:v>待審</x:v>
      </x:c>
      <x:c r="V7" s="11" t="str">
        <x:v>應付帳款</x:v>
      </x:c>
      <x:c r="W7" s="11" t="str"/>
    </x:row>
    <x:row r="8" ht="38" customHeight="1">
      <x:c r="A8" s="11" t="str">
        <x:f>'發票'!A8</x:f>
        <x:v>US01|V002|INV1003|1</x:v>
      </x:c>
      <x:c r="B8" s="11" t="str">
        <x:f>'發票'!B8</x:f>
        <x:v>US01|V002|PO1003|O1003|1</x:v>
      </x:c>
      <x:c r="C8" s="11" t="str">
        <x:f>'發票'!C8</x:f>
        <x:v>US01</x:v>
      </x:c>
      <x:c r="D8" s="11" t="str">
        <x:f>'發票'!D8</x:f>
        <x:v>V002</x:v>
      </x:c>
      <x:c r="E8" s="11" t="str">
        <x:f>'發票'!H8</x:f>
        <x:v>INV1003</x:v>
      </x:c>
      <x:c r="F8" s="11" t="str">
        <x:f>'發票'!I8</x:f>
        <x:v>1</x:v>
      </x:c>
      <x:c r="G8" s="11" t="str">
        <x:f>IFERROR(VLOOKUP(B8,'訂單'!$A$6:$K$25,8,FALSE),"")</x:f>
        <x:v>USD</x:v>
      </x:c>
      <x:c r="H8" s="11" t="str">
        <x:f>'發票'!K8</x:f>
        <x:v>USD</x:v>
      </x:c>
      <x:c r="I8" s="11" t="n">
        <x:f>SUMIF('收貨'!$A$6:$A$25,B8,'收貨'!$I$6:$I$25)</x:f>
        <x:v>50</x:v>
      </x:c>
      <x:c r="J8" s="11" t="n">
        <x:f>'發票'!L8</x:f>
        <x:v>50</x:v>
      </x:c>
      <x:c r="K8" s="15" t="n">
        <x:f>IF(OR(I8="",J8=""),"",J8-I8)</x:f>
        <x:v>0</x:v>
      </x:c>
      <x:c r="L8" s="15" t="n">
        <x:f>IFERROR(VLOOKUP(B8,'訂單'!$A$6:$K$25,10,FALSE),"")</x:f>
        <x:v>20</x:v>
      </x:c>
      <x:c r="M8" s="15" t="n">
        <x:f>'發票'!M8</x:f>
        <x:v>20</x:v>
      </x:c>
      <x:c r="N8" s="15" t="n">
        <x:f>IF(OR(J8="",L8="",M8=""),"",ROUND((M8-L8)*J8,2))</x:f>
        <x:v>0</x:v>
      </x:c>
      <x:c r="O8" s="15" t="n">
        <x:f>'發票'!N8</x:f>
        <x:v>80</x:v>
      </x:c>
      <x:c r="P8" s="15" t="n">
        <x:f>'發票'!O8</x:f>
        <x:v>20</x:v>
      </x:c>
      <x:c r="Q8" s="15" t="n">
        <x:f>SUMIF('折讓'!$A$6:$A$25,A8,'折讓'!$I$6:$I$25)</x:f>
        <x:v>0</x:v>
      </x:c>
      <x:c r="R8" s="15" t="n">
        <x:f>IF(OR(J8="",M8=""),"",ROUND(J8*M8+O8+P8-Q8,2))</x:f>
        <x:v>1100</x:v>
      </x:c>
      <x:c r="S8" s="11" t="n">
        <x:f>COUNTIF('發票'!$A$6:$A$25,A8)</x:f>
        <x:v>2</x:v>
      </x:c>
      <x:c r="T8" s="11" t="str">
        <x:f>'發票'!P8</x:f>
        <x:v>INV-1003-A</x:v>
      </x:c>
      <x:c r="U8" s="11" t="str">
        <x:f>IF(OR(A8="",B8="",G8="",H8="",T8="",J8=0),"待審",IF(G8&lt;&gt;H8,"待審",IF(S8&gt;1,"阻擋",IF(OR(K8&lt;&gt;0,N8&lt;&gt;0),"待審","可付款"))))</x:f>
        <x:v>阻擋</x:v>
      </x:c>
      <x:c r="V8" s="11" t="str">
        <x:v>應付帳款</x:v>
      </x:c>
      <x:c r="W8" s="11" t="str"/>
    </x:row>
    <x:row r="9" ht="38" customHeight="1">
      <x:c r="A9" s="11" t="str">
        <x:f>'發票'!A9</x:f>
        <x:v>US01|V002|INV1003|1</x:v>
      </x:c>
      <x:c r="B9" s="11" t="str">
        <x:f>'發票'!B9</x:f>
        <x:v>US01|V002|PO1003|O1003|1</x:v>
      </x:c>
      <x:c r="C9" s="11" t="str">
        <x:f>'發票'!C9</x:f>
        <x:v>US01</x:v>
      </x:c>
      <x:c r="D9" s="11" t="str">
        <x:f>'發票'!D9</x:f>
        <x:v>V002</x:v>
      </x:c>
      <x:c r="E9" s="11" t="str">
        <x:f>'發票'!H9</x:f>
        <x:v>INV1003</x:v>
      </x:c>
      <x:c r="F9" s="11" t="str">
        <x:f>'發票'!I9</x:f>
        <x:v>1</x:v>
      </x:c>
      <x:c r="G9" s="11" t="str">
        <x:f>IFERROR(VLOOKUP(B9,'訂單'!$A$6:$K$25,8,FALSE),"")</x:f>
        <x:v>USD</x:v>
      </x:c>
      <x:c r="H9" s="11" t="str">
        <x:f>'發票'!K9</x:f>
        <x:v>USD</x:v>
      </x:c>
      <x:c r="I9" s="11" t="n">
        <x:f>SUMIF('收貨'!$A$6:$A$25,B9,'收貨'!$I$6:$I$25)</x:f>
        <x:v>50</x:v>
      </x:c>
      <x:c r="J9" s="11" t="n">
        <x:f>'發票'!L9</x:f>
        <x:v>50</x:v>
      </x:c>
      <x:c r="K9" s="15" t="n">
        <x:f>IF(OR(I9="",J9=""),"",J9-I9)</x:f>
        <x:v>0</x:v>
      </x:c>
      <x:c r="L9" s="15" t="n">
        <x:f>IFERROR(VLOOKUP(B9,'訂單'!$A$6:$K$25,10,FALSE),"")</x:f>
        <x:v>20</x:v>
      </x:c>
      <x:c r="M9" s="15" t="n">
        <x:f>'發票'!M9</x:f>
        <x:v>20</x:v>
      </x:c>
      <x:c r="N9" s="15" t="n">
        <x:f>IF(OR(J9="",L9="",M9=""),"",ROUND((M9-L9)*J9,2))</x:f>
        <x:v>0</x:v>
      </x:c>
      <x:c r="O9" s="15" t="n">
        <x:f>'發票'!N9</x:f>
        <x:v>80</x:v>
      </x:c>
      <x:c r="P9" s="15" t="n">
        <x:f>'發票'!O9</x:f>
        <x:v>20</x:v>
      </x:c>
      <x:c r="Q9" s="15" t="n">
        <x:f>SUMIF('折讓'!$A$6:$A$25,A9,'折讓'!$I$6:$I$25)</x:f>
        <x:v>0</x:v>
      </x:c>
      <x:c r="R9" s="15" t="n">
        <x:f>IF(OR(J9="",M9=""),"",ROUND(J9*M9+O9+P9-Q9,2))</x:f>
        <x:v>1100</x:v>
      </x:c>
      <x:c r="S9" s="11" t="n">
        <x:f>COUNTIF('發票'!$A$6:$A$25,A9)</x:f>
        <x:v>2</x:v>
      </x:c>
      <x:c r="T9" s="11" t="str">
        <x:f>'發票'!P9</x:f>
        <x:v>INV-1003-B</x:v>
      </x:c>
      <x:c r="U9" s="11" t="str">
        <x:f>IF(OR(A9="",B9="",G9="",H9="",T9="",J9=0),"待審",IF(G9&lt;&gt;H9,"待審",IF(S9&gt;1,"阻擋",IF(OR(K9&lt;&gt;0,N9&lt;&gt;0),"待審","可付款"))))</x:f>
        <x:v>阻擋</x:v>
      </x:c>
      <x:c r="V9" s="11" t="str">
        <x:v>應付帳款</x:v>
      </x:c>
      <x:c r="W9" s="11" t="str"/>
    </x:row>
    <x:row r="10" ht="38" customHeight="1">
      <x:c r="A10" s="11" t="str">
        <x:f>'發票'!A10</x:f>
        <x:v>US01|V003|INV1004|1</x:v>
      </x:c>
      <x:c r="B10" s="11" t="str">
        <x:f>'發票'!B10</x:f>
        <x:v>US01|V003|PO1004|O1004|1</x:v>
      </x:c>
      <x:c r="C10" s="11" t="str">
        <x:f>'發票'!C10</x:f>
        <x:v>US01</x:v>
      </x:c>
      <x:c r="D10" s="11" t="str">
        <x:f>'發票'!D10</x:f>
        <x:v>V003</x:v>
      </x:c>
      <x:c r="E10" s="11" t="str">
        <x:f>'發票'!H10</x:f>
        <x:v>INV1004</x:v>
      </x:c>
      <x:c r="F10" s="11" t="str">
        <x:f>'發票'!I10</x:f>
        <x:v>1</x:v>
      </x:c>
      <x:c r="G10" s="11" t="str">
        <x:f>IFERROR(VLOOKUP(B10,'訂單'!$A$6:$K$25,8,FALSE),"")</x:f>
        <x:v>USD</x:v>
      </x:c>
      <x:c r="H10" s="11" t="str">
        <x:f>'發票'!K10</x:f>
        <x:v>USD</x:v>
      </x:c>
      <x:c r="I10" s="11" t="n">
        <x:f>SUMIF('收貨'!$A$6:$A$25,B10,'收貨'!$I$6:$I$25)</x:f>
        <x:v>10</x:v>
      </x:c>
      <x:c r="J10" s="11" t="n">
        <x:f>'發票'!L10</x:f>
        <x:v>10</x:v>
      </x:c>
      <x:c r="K10" s="15" t="n">
        <x:f>IF(OR(I10="",J10=""),"",J10-I10)</x:f>
        <x:v>0</x:v>
      </x:c>
      <x:c r="L10" s="15" t="n">
        <x:f>IFERROR(VLOOKUP(B10,'訂單'!$A$6:$K$25,10,FALSE),"")</x:f>
        <x:v>120</x:v>
      </x:c>
      <x:c r="M10" s="15" t="n">
        <x:f>'發票'!M10</x:f>
        <x:v>120</x:v>
      </x:c>
      <x:c r="N10" s="15" t="n">
        <x:f>IF(OR(J10="",L10="",M10=""),"",ROUND((M10-L10)*J10,2))</x:f>
        <x:v>0</x:v>
      </x:c>
      <x:c r="O10" s="15" t="n">
        <x:f>'發票'!N10</x:f>
        <x:v>96</x:v>
      </x:c>
      <x:c r="P10" s="15" t="n">
        <x:f>'發票'!O10</x:f>
        <x:v>30</x:v>
      </x:c>
      <x:c r="Q10" s="15" t="n">
        <x:f>SUMIF('折讓'!$A$6:$A$25,A10,'折讓'!$I$6:$I$25)</x:f>
        <x:v>120</x:v>
      </x:c>
      <x:c r="R10" s="15" t="n">
        <x:f>IF(OR(J10="",M10=""),"",ROUND(J10*M10+O10+P10-Q10,2))</x:f>
        <x:v>1206</x:v>
      </x:c>
      <x:c r="S10" s="11" t="n">
        <x:f>COUNTIF('發票'!$A$6:$A$25,A10)</x:f>
        <x:v>1</x:v>
      </x:c>
      <x:c r="T10" s="11" t="str">
        <x:f>'發票'!P10</x:f>
        <x:v>INV-1004</x:v>
      </x:c>
      <x:c r="U10" s="11" t="str">
        <x:f>IF(OR(A10="",B10="",G10="",H10="",T10="",J10=0),"待審",IF(G10&lt;&gt;H10,"待審",IF(S10&gt;1,"阻擋",IF(OR(K10&lt;&gt;0,N10&lt;&gt;0),"待審","可付款"))))</x:f>
        <x:v>可付款</x:v>
      </x:c>
      <x:c r="V10" s="11" t="str">
        <x:v>應付帳款</x:v>
      </x:c>
      <x:c r="W10" s="11" t="str"/>
    </x:row>
    <x:row r="11" ht="38" customHeight="1">
      <x:c r="A11" s="11" t="str">
        <x:f>'發票'!A11</x:f>
        <x:v>US01|V004|INV1005|1</x:v>
      </x:c>
      <x:c r="B11" s="11" t="str">
        <x:f>'發票'!B11</x:f>
        <x:v>US01|V004|PO1005|O1005|1</x:v>
      </x:c>
      <x:c r="C11" s="11" t="str">
        <x:f>'發票'!C11</x:f>
        <x:v>US01</x:v>
      </x:c>
      <x:c r="D11" s="11" t="str">
        <x:f>'發票'!D11</x:f>
        <x:v>V004</x:v>
      </x:c>
      <x:c r="E11" s="11" t="str">
        <x:f>'發票'!H11</x:f>
        <x:v>INV1005</x:v>
      </x:c>
      <x:c r="F11" s="11" t="str">
        <x:f>'發票'!I11</x:f>
        <x:v>1</x:v>
      </x:c>
      <x:c r="G11" s="11" t="str">
        <x:f>IFERROR(VLOOKUP(B11,'訂單'!$A$6:$K$25,8,FALSE),"")</x:f>
        <x:v>USD</x:v>
      </x:c>
      <x:c r="H11" s="11" t="str">
        <x:f>'發票'!K11</x:f>
        <x:v>USD</x:v>
      </x:c>
      <x:c r="I11" s="11" t="n">
        <x:f>SUMIF('收貨'!$A$6:$A$25,B11,'收貨'!$I$6:$I$25)</x:f>
        <x:v>0</x:v>
      </x:c>
      <x:c r="J11" s="11" t="n">
        <x:f>'發票'!L11</x:f>
        <x:v>0</x:v>
      </x:c>
      <x:c r="K11" s="15" t="str">
        <x:f>IF(OR(I11="",J11=""),"",J11-I11)</x:f>
      </x:c>
      <x:c r="L11" s="15" t="n">
        <x:f>IFERROR(VLOOKUP(B11,'訂單'!$A$6:$K$25,10,FALSE),"")</x:f>
        <x:v>15</x:v>
      </x:c>
      <x:c r="M11" s="15" t="n">
        <x:f>'發票'!M11</x:f>
        <x:v>15</x:v>
      </x:c>
      <x:c r="N11" s="15" t="str">
        <x:f>IF(OR(J11="",L11="",M11=""),"",ROUND((M11-L11)*J11,2))</x:f>
      </x:c>
      <x:c r="O11" s="15" t="n">
        <x:f>'發票'!N11</x:f>
        <x:v>0</x:v>
      </x:c>
      <x:c r="P11" s="15" t="n">
        <x:f>'發票'!O11</x:f>
        <x:v>0</x:v>
      </x:c>
      <x:c r="Q11" s="15" t="n">
        <x:f>SUMIF('折讓'!$A$6:$A$25,A11,'折讓'!$I$6:$I$25)</x:f>
        <x:v>0</x:v>
      </x:c>
      <x:c r="R11" s="15" t="str">
        <x:f>IF(OR(J11="",M11=""),"",ROUND(J11*M11+O11+P11-Q11,2))</x:f>
      </x:c>
      <x:c r="S11" s="11" t="n">
        <x:f>COUNTIF('發票'!$A$6:$A$25,A11)</x:f>
        <x:v>1</x:v>
      </x:c>
      <x:c r="T11" s="11" t="str">
        <x:f>'發票'!P11</x:f>
        <x:v>INV-1005</x:v>
      </x:c>
      <x:c r="U11" s="11" t="str">
        <x:f>IF(OR(A11="",B11="",G11="",H11="",T11="",J11=0),"待審",IF(G11&lt;&gt;H11,"待審",IF(S11&gt;1,"阻擋",IF(OR(K11&lt;&gt;0,N11&lt;&gt;0),"待審","可付款"))))</x:f>
        <x:v>待審</x:v>
      </x:c>
      <x:c r="V11" s="11" t="str">
        <x:v>應付帳款</x:v>
      </x:c>
      <x:c r="W11" s="11" t="str"/>
    </x:row>
    <x:row r="12" ht="38" customHeight="1">
      <x:c r="A12" s="11" t="str">
        <x:f>'發票'!A12</x:f>
        <x:v>US01|V005|INV1006|1</x:v>
      </x:c>
      <x:c r="B12" s="11" t="str">
        <x:f>'發票'!B12</x:f>
      </x:c>
      <x:c r="C12" s="11" t="str">
        <x:f>'發票'!C12</x:f>
        <x:v>US01</x:v>
      </x:c>
      <x:c r="D12" s="11" t="str">
        <x:f>'發票'!D12</x:f>
        <x:v>V005</x:v>
      </x:c>
      <x:c r="E12" s="11" t="str">
        <x:f>'發票'!H12</x:f>
        <x:v>INV1006</x:v>
      </x:c>
      <x:c r="F12" s="11" t="str">
        <x:f>'發票'!I12</x:f>
        <x:v>1</x:v>
      </x:c>
      <x:c r="G12" s="11" t="str">
        <x:f>IFERROR(VLOOKUP(B12,'訂單'!$A$6:$K$25,8,FALSE),"")</x:f>
      </x:c>
      <x:c r="H12" s="11" t="str">
        <x:f>'發票'!K12</x:f>
        <x:v>USD</x:v>
      </x:c>
      <x:c r="I12" s="11" t="n">
        <x:f>SUMIF('收貨'!$A$6:$A$25,B12,'收貨'!$I$6:$I$25)</x:f>
        <x:v>0</x:v>
      </x:c>
      <x:c r="J12" s="11" t="n">
        <x:f>'發票'!L12</x:f>
        <x:v>25</x:v>
      </x:c>
      <x:c r="K12" s="15" t="str">
        <x:f>IF(OR(I12="",J12=""),"",J12-I12)</x:f>
      </x:c>
      <x:c r="L12" s="15" t="str">
        <x:f>IFERROR(VLOOKUP(B12,'訂單'!$A$6:$K$25,10,FALSE),"")</x:f>
      </x:c>
      <x:c r="M12" s="15" t="n">
        <x:f>'發票'!M12</x:f>
        <x:v>8</x:v>
      </x:c>
      <x:c r="N12" s="15" t="str">
        <x:f>IF(OR(J12="",L12="",M12=""),"",ROUND((M12-L12)*J12,2))</x:f>
      </x:c>
      <x:c r="O12" s="15" t="n">
        <x:f>'發票'!N12</x:f>
        <x:v>16</x:v>
      </x:c>
      <x:c r="P12" s="15" t="n">
        <x:f>'發票'!O12</x:f>
        <x:v>10</x:v>
      </x:c>
      <x:c r="Q12" s="15" t="n">
        <x:f>SUMIF('折讓'!$A$6:$A$25,A12,'折讓'!$I$6:$I$25)</x:f>
        <x:v>0</x:v>
      </x:c>
      <x:c r="R12" s="15" t="n">
        <x:f>IF(OR(J12="",M12=""),"",ROUND(J12*M12+O12+P12-Q12,2))</x:f>
        <x:v>226</x:v>
      </x:c>
      <x:c r="S12" s="11" t="n">
        <x:f>COUNTIF('發票'!$A$6:$A$25,A12)</x:f>
        <x:v>1</x:v>
      </x:c>
      <x:c r="T12" s="11" t="str">
        <x:f>'發票'!P12</x:f>
        <x:v>INV-1006</x:v>
      </x:c>
      <x:c r="U12" s="11" t="str">
        <x:f>IF(OR(A12="",B12="",G12="",H12="",T12="",J12=0),"待審",IF(G12&lt;&gt;H12,"待審",IF(S12&gt;1,"阻擋",IF(OR(K12&lt;&gt;0,N12&lt;&gt;0),"待審","可付款"))))</x:f>
        <x:v>待審</x:v>
      </x:c>
      <x:c r="V12" s="11" t="str">
        <x:v>應付帳款</x:v>
      </x:c>
      <x:c r="W12" s="11" t="str"/>
    </x:row>
    <x:row r="13" ht="38" customHeight="1">
      <x:c r="A13" s="11" t="str">
        <x:f>'發票'!A13</x:f>
        <x:v>CH01|V006|INV1007|1</x:v>
      </x:c>
      <x:c r="B13" s="11" t="str">
        <x:f>'發票'!B13</x:f>
        <x:v>CH01|V006|PO1007|O1007|1</x:v>
      </x:c>
      <x:c r="C13" s="11" t="str">
        <x:f>'發票'!C13</x:f>
        <x:v>CH01</x:v>
      </x:c>
      <x:c r="D13" s="11" t="str">
        <x:f>'發票'!D13</x:f>
        <x:v>V006</x:v>
      </x:c>
      <x:c r="E13" s="11" t="str">
        <x:f>'發票'!H13</x:f>
        <x:v>INV1007</x:v>
      </x:c>
      <x:c r="F13" s="11" t="str">
        <x:f>'發票'!I13</x:f>
        <x:v>1</x:v>
      </x:c>
      <x:c r="G13" s="11" t="str">
        <x:f>IFERROR(VLOOKUP(B13,'訂單'!$A$6:$K$25,8,FALSE),"")</x:f>
        <x:v>CHF</x:v>
      </x:c>
      <x:c r="H13" s="11" t="str">
        <x:f>'發票'!K13</x:f>
        <x:v>EUR</x:v>
      </x:c>
      <x:c r="I13" s="11" t="n">
        <x:f>SUMIF('收貨'!$A$6:$A$25,B13,'收貨'!$I$6:$I$25)</x:f>
        <x:v>20</x:v>
      </x:c>
      <x:c r="J13" s="11" t="n">
        <x:f>'發票'!L13</x:f>
        <x:v>20</x:v>
      </x:c>
      <x:c r="K13" s="15" t="n">
        <x:f>IF(OR(I13="",J13=""),"",J13-I13)</x:f>
        <x:v>0</x:v>
      </x:c>
      <x:c r="L13" s="15" t="n">
        <x:f>IFERROR(VLOOKUP(B13,'訂單'!$A$6:$K$25,10,FALSE),"")</x:f>
        <x:v>30</x:v>
      </x:c>
      <x:c r="M13" s="15" t="n">
        <x:f>'發票'!M13</x:f>
        <x:v>30</x:v>
      </x:c>
      <x:c r="N13" s="15" t="n">
        <x:f>IF(OR(J13="",L13="",M13=""),"",ROUND((M13-L13)*J13,2))</x:f>
        <x:v>0</x:v>
      </x:c>
      <x:c r="O13" s="15" t="n">
        <x:f>'發票'!N13</x:f>
        <x:v>60</x:v>
      </x:c>
      <x:c r="P13" s="15" t="n">
        <x:f>'發票'!O13</x:f>
        <x:v>15</x:v>
      </x:c>
      <x:c r="Q13" s="15" t="n">
        <x:f>SUMIF('折讓'!$A$6:$A$25,A13,'折讓'!$I$6:$I$25)</x:f>
        <x:v>0</x:v>
      </x:c>
      <x:c r="R13" s="15" t="n">
        <x:f>IF(OR(J13="",M13=""),"",ROUND(J13*M13+O13+P13-Q13,2))</x:f>
        <x:v>675</x:v>
      </x:c>
      <x:c r="S13" s="11" t="n">
        <x:f>COUNTIF('發票'!$A$6:$A$25,A13)</x:f>
        <x:v>1</x:v>
      </x:c>
      <x:c r="T13" s="11" t="str">
        <x:f>'發票'!P13</x:f>
        <x:v>INV-1007</x:v>
      </x:c>
      <x:c r="U13" s="11" t="str">
        <x:f>IF(OR(A13="",B13="",G13="",H13="",T13="",J13=0),"待審",IF(G13&lt;&gt;H13,"待審",IF(S13&gt;1,"阻擋",IF(OR(K13&lt;&gt;0,N13&lt;&gt;0),"待審","可付款"))))</x:f>
        <x:v>待審</x:v>
      </x:c>
      <x:c r="V13" s="11" t="str">
        <x:v>應付帳款</x:v>
      </x:c>
      <x:c r="W13" s="11" t="str"/>
    </x:row>
    <x:row r="14" ht="38" customHeight="1">
      <x:c r="A14" s="11" t="str">
        <x:f>'發票'!A14</x:f>
        <x:v>US01|V007|INV1008|1</x:v>
      </x:c>
      <x:c r="B14" s="11" t="str">
        <x:f>'發票'!B14</x:f>
        <x:v>US01|V007|PO1008|O1008|1</x:v>
      </x:c>
      <x:c r="C14" s="11" t="str">
        <x:f>'發票'!C14</x:f>
        <x:v>US01</x:v>
      </x:c>
      <x:c r="D14" s="11" t="str">
        <x:f>'發票'!D14</x:f>
        <x:v>V007</x:v>
      </x:c>
      <x:c r="E14" s="11" t="str">
        <x:f>'發票'!H14</x:f>
        <x:v>INV1008</x:v>
      </x:c>
      <x:c r="F14" s="11" t="str">
        <x:f>'發票'!I14</x:f>
        <x:v>1</x:v>
      </x:c>
      <x:c r="G14" s="11" t="str">
        <x:f>IFERROR(VLOOKUP(B14,'訂單'!$A$6:$K$25,8,FALSE),"")</x:f>
        <x:v>USD</x:v>
      </x:c>
      <x:c r="H14" s="11" t="str">
        <x:f>'發票'!K14</x:f>
        <x:v>USD</x:v>
      </x:c>
      <x:c r="I14" s="11" t="n">
        <x:f>SUMIF('收貨'!$A$6:$A$25,B14,'收貨'!$I$6:$I$25)</x:f>
        <x:v>3</x:v>
      </x:c>
      <x:c r="J14" s="11" t="n">
        <x:f>'發票'!L14</x:f>
        <x:v>3</x:v>
      </x:c>
      <x:c r="K14" s="15" t="n">
        <x:f>IF(OR(I14="",J14=""),"",J14-I14)</x:f>
        <x:v>0</x:v>
      </x:c>
      <x:c r="L14" s="15" t="n">
        <x:f>IFERROR(VLOOKUP(B14,'訂單'!$A$6:$K$25,10,FALSE),"")</x:f>
        <x:v>12.345</x:v>
      </x:c>
      <x:c r="M14" s="15" t="n">
        <x:f>'發票'!M14</x:f>
        <x:v>12.346</x:v>
      </x:c>
      <x:c r="N14" s="15" t="n">
        <x:f>IF(OR(J14="",L14="",M14=""),"",ROUND((M14-L14)*J14,2))</x:f>
        <x:v>0</x:v>
      </x:c>
      <x:c r="O14" s="15" t="n">
        <x:f>'發票'!N14</x:f>
        <x:v>2.96</x:v>
      </x:c>
      <x:c r="P14" s="15" t="n">
        <x:f>'發票'!O14</x:f>
        <x:v>0</x:v>
      </x:c>
      <x:c r="Q14" s="15" t="n">
        <x:f>SUMIF('折讓'!$A$6:$A$25,A14,'折讓'!$I$6:$I$25)</x:f>
        <x:v>0</x:v>
      </x:c>
      <x:c r="R14" s="15" t="n">
        <x:f>IF(OR(J14="",M14=""),"",ROUND(J14*M14+O14+P14-Q14,2))</x:f>
        <x:v>40</x:v>
      </x:c>
      <x:c r="S14" s="11" t="n">
        <x:f>COUNTIF('發票'!$A$6:$A$25,A14)</x:f>
        <x:v>1</x:v>
      </x:c>
      <x:c r="T14" s="11" t="str">
        <x:f>'發票'!P14</x:f>
        <x:v>INV-1008</x:v>
      </x:c>
      <x:c r="U14" s="11" t="str">
        <x:f>IF(OR(A14="",B14="",G14="",H14="",T14="",J14=0),"待審",IF(G14&lt;&gt;H14,"待審",IF(S14&gt;1,"阻擋",IF(OR(K14&lt;&gt;0,N14&lt;&gt;0),"待審","可付款"))))</x:f>
        <x:v>可付款</x:v>
      </x:c>
      <x:c r="V14" s="11" t="str">
        <x:v>應付帳款</x:v>
      </x:c>
      <x:c r="W14" s="11" t="str"/>
    </x:row>
  </x:sheetData>
  <x:mergeCells>
    <x:mergeCell ref="A2:W2"/>
    <x:mergeCell ref="A3:W3"/>
  </x:mergeCells>
  <x:conditionalFormatting sqref="U6:U14">
    <x:cfRule type="containsText" dxfId="0" priority="1" operator="containsText" text="阻擋"/>
    <x:cfRule type="containsText" dxfId="1" priority="2" operator="containsText" text="待審"/>
    <x:cfRule type="containsText" dxfId="2" priority="3" operator="containsText" text="可付款"/>
  </x:conditionalFormatting>
  <x:dataValidations count="2">
    <x:dataValidation type="list" sqref="U6:U14">
      <x:formula1>"可付款,待審,阻擋"</x:formula1>
    </x:dataValidation>
    <x:dataValidation type="list" sqref="V6:V14">
      <x:formula1>"應付帳款,採購,倉儲,財務"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befd448f9a142d6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14" hidden="0" customWidth="1"/>
    <x:col min="3" max="3" width="18" hidden="0" customWidth="1"/>
    <x:col min="4" max="4" width="18" hidden="0" customWidth="1"/>
    <x:col min="5" max="5" width="12" hidden="0" customWidth="1"/>
  </x:cols>
  <x:sheetData>
    <x:row r="2">
      <x:c r="A2" s="8" t="str">
        <x:v>企業送禮發票核對表</x:v>
      </x:c>
      <x:c r="B2" s="8"/>
      <x:c r="C2" s="8"/>
      <x:c r="D2" s="8"/>
      <x:c r="E2" s="8"/>
    </x:row>
    <x:row r="3">
      <x:c r="A3" s="2" t="str">
        <x:v>版本 2026-09-17-v1 · 僅為示例資料 · 付款前須人工覆核</x:v>
      </x:c>
      <x:c r="B3" s="2"/>
      <x:c r="C3" s="2"/>
      <x:c r="D3" s="2"/>
      <x:c r="E3" s="2"/>
    </x:row>
    <x:row r="5">
      <x:c r="A5" s="14" t="str">
        <x:v>測試案例</x:v>
      </x:c>
      <x:c r="B5" s="14" t="str">
        <x:v>差異列</x:v>
      </x:c>
      <x:c r="C5" s="14" t="str">
        <x:v>預期狀態</x:v>
      </x:c>
      <x:c r="D5" s="14" t="str">
        <x:v>實際狀態</x:v>
      </x:c>
      <x:c r="E5" s="14" t="str">
        <x:v>通過</x:v>
      </x:c>
    </x:row>
    <x:row r="6" ht="32" customHeight="1">
      <x:c r="A6" s="11" t="str">
        <x:v>完全相符</x:v>
      </x:c>
      <x:c r="B6" s="11" t="n">
        <x:v>6</x:v>
      </x:c>
      <x:c r="C6" s="11" t="str">
        <x:v>可付款</x:v>
      </x:c>
      <x:c r="D6" s="11" t="str">
        <x:f>'差異'!U6</x:f>
        <x:v>可付款</x:v>
      </x:c>
      <x:c r="E6" s="11" t="str">
        <x:f>IF(C6=D6,"✓","✗")</x:f>
        <x:v>✓</x:v>
      </x:c>
    </x:row>
    <x:row r="7" ht="32" customHeight="1">
      <x:c r="A7" s="11" t="str">
        <x:v>分批到貨</x:v>
      </x:c>
      <x:c r="B7" s="11" t="n">
        <x:v>7</x:v>
      </x:c>
      <x:c r="C7" s="11" t="str">
        <x:v>待審</x:v>
      </x:c>
      <x:c r="D7" s="11" t="str">
        <x:f>'差異'!U7</x:f>
        <x:v>待審</x:v>
      </x:c>
      <x:c r="E7" s="11" t="str">
        <x:f>IF(C7=D7,"✓","✗")</x:f>
        <x:v>✓</x:v>
      </x:c>
    </x:row>
    <x:row r="8" ht="32" customHeight="1">
      <x:c r="A8" s="11" t="str">
        <x:v>重複發票明細甲</x:v>
      </x:c>
      <x:c r="B8" s="11" t="n">
        <x:v>8</x:v>
      </x:c>
      <x:c r="C8" s="11" t="str">
        <x:v>阻擋</x:v>
      </x:c>
      <x:c r="D8" s="11" t="str">
        <x:f>'差異'!U8</x:f>
        <x:v>阻擋</x:v>
      </x:c>
      <x:c r="E8" s="11" t="str">
        <x:f>IF(C8=D8,"✓","✗")</x:f>
        <x:v>✓</x:v>
      </x:c>
    </x:row>
    <x:row r="9" ht="32" customHeight="1">
      <x:c r="A9" s="11" t="str">
        <x:v>重複發票明細乙</x:v>
      </x:c>
      <x:c r="B9" s="11" t="n">
        <x:v>9</x:v>
      </x:c>
      <x:c r="C9" s="11" t="str">
        <x:v>阻擋</x:v>
      </x:c>
      <x:c r="D9" s="11" t="str">
        <x:f>'差異'!U9</x:f>
        <x:v>阻擋</x:v>
      </x:c>
      <x:c r="E9" s="11" t="str">
        <x:f>IF(C9=D9,"✓","✗")</x:f>
        <x:v>✓</x:v>
      </x:c>
    </x:row>
    <x:row r="10" ht="32" customHeight="1">
      <x:c r="A10" s="11" t="str">
        <x:v>已連結折讓</x:v>
      </x:c>
      <x:c r="B10" s="11" t="n">
        <x:v>10</x:v>
      </x:c>
      <x:c r="C10" s="11" t="str">
        <x:v>可付款</x:v>
      </x:c>
      <x:c r="D10" s="11" t="str">
        <x:f>'差異'!U10</x:f>
        <x:v>可付款</x:v>
      </x:c>
      <x:c r="E10" s="11" t="str">
        <x:f>IF(C10=D10,"✓","✗")</x:f>
        <x:v>✓</x:v>
      </x:c>
    </x:row>
    <x:row r="11" ht="32" customHeight="1">
      <x:c r="A11" s="11" t="str">
        <x:v>數量為零</x:v>
      </x:c>
      <x:c r="B11" s="11" t="n">
        <x:v>11</x:v>
      </x:c>
      <x:c r="C11" s="11" t="str">
        <x:v>待審</x:v>
      </x:c>
      <x:c r="D11" s="11" t="str">
        <x:f>'差異'!U11</x:f>
        <x:v>待審</x:v>
      </x:c>
      <x:c r="E11" s="11" t="str">
        <x:f>IF(C11=D11,"✓","✗")</x:f>
        <x:v>✓</x:v>
      </x:c>
    </x:row>
    <x:row r="12" ht="32" customHeight="1">
      <x:c r="A12" s="11" t="str">
        <x:v>明細鍵缺漏</x:v>
      </x:c>
      <x:c r="B12" s="11" t="n">
        <x:v>12</x:v>
      </x:c>
      <x:c r="C12" s="11" t="str">
        <x:v>待審</x:v>
      </x:c>
      <x:c r="D12" s="11" t="str">
        <x:f>'差異'!U12</x:f>
        <x:v>待審</x:v>
      </x:c>
      <x:c r="E12" s="11" t="str">
        <x:f>IF(C12=D12,"✓","✗")</x:f>
        <x:v>✓</x:v>
      </x:c>
    </x:row>
    <x:row r="13" ht="32" customHeight="1">
      <x:c r="A13" s="11" t="str">
        <x:v>幣別不符</x:v>
      </x:c>
      <x:c r="B13" s="11" t="n">
        <x:v>13</x:v>
      </x:c>
      <x:c r="C13" s="11" t="str">
        <x:v>待審</x:v>
      </x:c>
      <x:c r="D13" s="11" t="str">
        <x:f>'差異'!U13</x:f>
        <x:v>待審</x:v>
      </x:c>
      <x:c r="E13" s="11" t="str">
        <x:f>IF(C13=D13,"✓","✗")</x:f>
        <x:v>✓</x:v>
      </x:c>
    </x:row>
    <x:row r="14" ht="32" customHeight="1">
      <x:c r="A14" s="11" t="str">
        <x:v>四捨五入容差</x:v>
      </x:c>
      <x:c r="B14" s="11" t="n">
        <x:v>14</x:v>
      </x:c>
      <x:c r="C14" s="11" t="str">
        <x:v>可付款</x:v>
      </x:c>
      <x:c r="D14" s="11" t="str">
        <x:f>'差異'!U14</x:f>
        <x:v>可付款</x:v>
      </x:c>
      <x:c r="E14" s="11" t="str">
        <x:f>IF(C14=D14,"✓","✗")</x:f>
        <x:v>✓</x:v>
      </x:c>
    </x:row>
  </x:sheetData>
  <x:mergeCells>
    <x:mergeCell ref="A2:E2"/>
    <x:mergeCell ref="A3:E3"/>
  </x:mergeCells>
  <x:pageMargins left="0.7" right="0.7" top="0.75" bottom="0.75" header="0.3" footer="0.3"/>
  <x:tableParts count="1">
    <x:tablePart xmlns:r="http://schemas.openxmlformats.org/officeDocument/2006/relationships" r:id="R2e58c2cb955c43e8"/>
  </x:tableParts>
</x:worksheet>
</file>