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cef3c88ba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33c144647e1e4467"/>
    <x:sheet xmlns:r="http://schemas.openxmlformats.org/officeDocument/2006/relationships" name="가정" sheetId="2" r:id="R93b1c49e03a74109"/>
    <x:sheet xmlns:r="http://schemas.openxmlformats.org/officeDocument/2006/relationships" name="작업 공정" sheetId="3" r:id="R32f857da30534d21"/>
    <x:sheet xmlns:r="http://schemas.openxmlformats.org/officeDocument/2006/relationships" name="일별 수요" sheetId="4" r:id="Rf8bde6409d97449b"/>
    <x:sheet xmlns:r="http://schemas.openxmlformats.org/officeDocument/2006/relationships" name="병목" sheetId="5" r:id="Rbb7d879af53245e1"/>
    <x:sheet xmlns:r="http://schemas.openxmlformats.org/officeDocument/2006/relationships" name="시나리오" sheetId="6" r:id="R41932b3690184682"/>
    <x:sheet xmlns:r="http://schemas.openxmlformats.org/officeDocument/2006/relationships" name="품질 확인" sheetId="7" r:id="Rc4ec0f5190e848f0"/>
    <x:sheet xmlns:r="http://schemas.openxmlformats.org/officeDocument/2006/relationships" name="산정 방법" sheetId="8" r:id="Rd902a57601ad44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0"/>
    <x:numFmt numFmtId="203" formatCode="yyyy-mm-dd"/>
  </x:numFmts>
  <x:fonts count="8">
    <x:font>
      <x:sz val="11"/>
      <x:name val="Carlito"/>
    </x:font>
    <x:font>
      <x:b/>
      <x:sz val="16"/>
      <x:color rgb="FF183B4E"/>
      <x:name val="Arial"/>
    </x:font>
    <x:font>
      <x:b/>
      <x:sz val="11"/>
      <x:color rgb="FF183B4E"/>
      <x:name val="Arial"/>
    </x:font>
    <x:font>
      <x:b/>
      <x:sz val="10"/>
      <x:color rgb="FFFFFFFF"/>
      <x:name val="Arial"/>
    </x:font>
    <x:font>
      <x:b/>
      <x:sz val="16"/>
      <x:color rgb="FF183B4E"/>
      <x:name val="Noto Sans CJK KR"/>
    </x:font>
    <x:font>
      <x:sz val="11"/>
      <x:name val="Noto Sans CJK KR"/>
    </x:font>
    <x:font>
      <x:b/>
      <x:sz val="11"/>
      <x:color rgb="FF183B4E"/>
      <x:name val="Noto Sans CJK KR"/>
    </x:font>
    <x:font>
      <x:b/>
      <x:sz val="10"/>
      <x:color rgb="FFFFFFFF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E9F2F1"/>
      </x:patternFill>
    </x:fill>
    <x:fill>
      <x:patternFill patternType="solid">
        <x:fgColor rgb="FF183B4E"/>
      </x:patternFill>
    </x:fill>
    <x:fill>
      <x:patternFill patternType="solid">
        <x:fgColor rgb="FFFFF2CC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2F6B69"/>
      </x:bottom>
      <x:diagonal/>
    </x:border>
    <x:border>
      <x:left style="thin">
        <x:color rgb="FF2F6B69"/>
      </x:left>
      <x:right/>
      <x:top style="thin">
        <x:color rgb="FF2F6B69"/>
      </x:top>
      <x:bottom style="thin">
        <x:color rgb="FF2F6B69"/>
      </x:bottom>
      <x:diagonal/>
    </x:border>
    <x:border>
      <x:left/>
      <x:right/>
      <x:top style="thin">
        <x:color rgb="FF2F6B69"/>
      </x:top>
      <x:bottom style="thin">
        <x:color rgb="FF2F6B69"/>
      </x:bottom>
      <x:diagonal/>
    </x:border>
    <x:border>
      <x:left/>
      <x:right style="thin">
        <x:color rgb="FF2F6B69"/>
      </x:right>
      <x:top style="thin">
        <x:color rgb="FF2F6B69"/>
      </x:top>
      <x:bottom style="thin">
        <x:color rgb="FF2F6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4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5" xfId="0" applyNumberFormat="1" applyFont="1" applyFill="1" applyBorder="1" applyAlignment="1">
      <x:alignment horizontal="center"/>
    </x:xf>
    <x:xf numFmtId="0" fontId="3" fillId="3" borderId="6" xfId="0" applyNumberFormat="1" applyFont="1" applyFill="1" applyBorder="1" applyAlignment="1">
      <x:alignment horizontal="center"/>
    </x:xf>
    <x:xf numFmtId="0" fontId="3" fillId="3" borderId="7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0" fontId="6" fillId="2" borderId="4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horizontal="center"/>
    </x:xf>
    <x:xf numFmtId="0" fontId="7" fillId="3" borderId="6" xfId="0" applyNumberFormat="1" applyFont="1" applyFill="1" applyBorder="1" applyAlignment="1">
      <x:alignment horizontal="center"/>
    </x:xf>
    <x:xf numFmtId="0" fontId="7" fillId="3" borderId="7" xfId="0" applyNumberFormat="1" applyFont="1" applyFill="1" applyBorder="1" applyAlignment="1">
      <x:alignment horizontal="center"/>
    </x:xf>
    <x:xf numFmtId="201" fontId="5" fillId="4" borderId="0" xfId="0" applyNumberFormat="1" applyFont="1" applyFill="1" applyBorder="1"/>
    <x:xf numFmtId="200" fontId="5" fillId="4" borderId="0" xfId="0" applyNumberFormat="1" applyFont="1" applyFill="1" applyBorder="1"/>
    <x:xf numFmtId="202" fontId="5" fillId="4" borderId="0" xfId="0" applyNumberFormat="1" applyFont="1" applyFill="1" applyBorder="1"/>
    <x:xf numFmtId="201" fontId="5" fillId="0" borderId="0" xfId="0" applyNumberFormat="1" applyFont="1" applyFill="1" applyBorder="1"/>
    <x:xf numFmtId="0" fontId="7" fillId="3" borderId="5" xfId="0" applyNumberFormat="1" applyFont="1" applyFill="1" applyBorder="1" applyAlignment="1">
      <x:alignment horizontal="center" vertical="center"/>
    </x:xf>
    <x:xf numFmtId="0" fontId="7" fillId="3" borderId="6" xfId="0" applyNumberFormat="1" applyFont="1" applyFill="1" applyBorder="1" applyAlignment="1">
      <x:alignment horizontal="center" vertical="center"/>
    </x:xf>
    <x:xf numFmtId="0" fontId="7" fillId="3" borderId="7" xfId="0" applyNumberFormat="1" applyFont="1" applyFill="1" applyBorder="1" applyAlignment="1">
      <x:alignment horizontal="center" vertical="center"/>
    </x:xf>
    <x:xf numFmtId="201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/>
    <x:xf numFmtId="202" fontId="5" fillId="0" borderId="0" xfId="0" applyNumberFormat="1" applyFont="1" applyFill="1" applyBorder="1"/>
    <x:xf numFmtId="203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c4640e066480f" /><Relationship Type="http://schemas.openxmlformats.org/officeDocument/2006/relationships/theme" Target="/xl/theme/theme1.xml" Id="R5cddc461168a4b74" /><Relationship Type="http://schemas.openxmlformats.org/officeDocument/2006/relationships/sharedStrings" Target="/xl/sharedStrings.xml" Id="Re0ba128e21204860" /><Relationship Type="http://schemas.openxmlformats.org/officeDocument/2006/relationships/worksheet" Target="/xl/worksheets/sheet1.xml" Id="R33c144647e1e4467" /><Relationship Type="http://schemas.openxmlformats.org/officeDocument/2006/relationships/worksheet" Target="/xl/worksheets/sheet2.xml" Id="R93b1c49e03a74109" /><Relationship Type="http://schemas.openxmlformats.org/officeDocument/2006/relationships/worksheet" Target="/xl/worksheets/sheet3.xml" Id="R32f857da30534d21" /><Relationship Type="http://schemas.openxmlformats.org/officeDocument/2006/relationships/worksheet" Target="/xl/worksheets/sheet4.xml" Id="Rf8bde6409d97449b" /><Relationship Type="http://schemas.openxmlformats.org/officeDocument/2006/relationships/worksheet" Target="/xl/worksheets/sheet5.xml" Id="Rbb7d879af53245e1" /><Relationship Type="http://schemas.openxmlformats.org/officeDocument/2006/relationships/worksheet" Target="/xl/worksheets/sheet6.xml" Id="R41932b3690184682" /><Relationship Type="http://schemas.openxmlformats.org/officeDocument/2006/relationships/worksheet" Target="/xl/worksheets/sheet7.xml" Id="Rc4ec0f5190e848f0" /><Relationship Type="http://schemas.openxmlformats.org/officeDocument/2006/relationships/worksheet" Target="/xl/worksheets/sheet8.xml" Id="Rd902a57601ad44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2">
      <x:c r="A2" s="29" t="str">
        <x:v>2027 기업 선물 이행 처리량 계획표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31" t="str">
        <x:v>버전</x:v>
      </x:c>
      <x:c r="B5" s="31" t="str">
        <x:v>v1.0</x:v>
      </x:c>
      <x:c r="C5" s="31"/>
      <x:c r="D5" s="31"/>
      <x:c r="E5" s="31"/>
      <x:c r="F5" s="31"/>
      <x:c r="G5" s="31"/>
      <x:c r="H5" s="31"/>
    </x:row>
    <x:row r="6">
      <x:c r="A6" s="31" t="str">
        <x:v>최종 확인일</x:v>
      </x:c>
      <x:c r="B6" s="31" t="str">
        <x:v>2026-10-13</x:v>
      </x:c>
      <x:c r="C6" s="31"/>
      <x:c r="D6" s="31"/>
      <x:c r="E6" s="31"/>
      <x:c r="F6" s="31"/>
      <x:c r="G6" s="31"/>
      <x:c r="H6" s="31"/>
    </x:row>
    <x:row r="7">
      <x:c r="A7" s="31"/>
      <x:c r="B7" s="31"/>
      <x:c r="C7" s="31"/>
      <x:c r="D7" s="31"/>
      <x:c r="E7" s="31"/>
      <x:c r="F7" s="31"/>
      <x:c r="G7" s="31"/>
      <x:c r="H7" s="31"/>
    </x:row>
    <x:row r="8">
      <x:c r="A8" s="32" t="str">
        <x:v>목적</x:v>
      </x:c>
      <x:c r="B8" s="33"/>
      <x:c r="C8" s="33"/>
      <x:c r="D8" s="33"/>
      <x:c r="E8" s="33"/>
      <x:c r="F8" s="33"/>
      <x:c r="G8" s="33"/>
      <x:c r="H8" s="34"/>
    </x:row>
    <x:row r="9">
      <x:c r="A9" s="35" t="str">
        <x:v>현장에서 편집한 입력값으로 일일 출고 가능량을 계산합니다. 예시 값은 업계 기준이 아닙니다.</x:v>
      </x:c>
      <x:c r="B9" s="35"/>
      <x:c r="C9" s="35"/>
      <x:c r="D9" s="35"/>
      <x:c r="E9" s="35"/>
      <x:c r="F9" s="35"/>
      <x:c r="G9" s="35"/>
      <x:c r="H9" s="35"/>
    </x:row>
    <x:row r="10">
      <x:c r="A10" s="35"/>
      <x:c r="B10" s="35"/>
      <x:c r="C10" s="35"/>
      <x:c r="D10" s="35"/>
      <x:c r="E10" s="35"/>
      <x:c r="F10" s="35"/>
      <x:c r="G10" s="35"/>
      <x:c r="H10" s="35"/>
    </x:row>
    <x:row r="11">
      <x:c r="A11" s="31"/>
      <x:c r="B11" s="31"/>
      <x:c r="C11" s="31"/>
      <x:c r="D11" s="31"/>
      <x:c r="E11" s="31"/>
      <x:c r="F11" s="31"/>
      <x:c r="G11" s="31"/>
      <x:c r="H11" s="31"/>
    </x:row>
    <x:row r="12">
      <x:c r="A12" s="32" t="str">
        <x:v>사용 방법</x:v>
      </x:c>
      <x:c r="B12" s="33"/>
      <x:c r="C12" s="33"/>
      <x:c r="D12" s="33"/>
      <x:c r="E12" s="33"/>
      <x:c r="F12" s="33"/>
      <x:c r="G12" s="33"/>
      <x:c r="H12" s="34"/>
    </x:row>
    <x:row r="13">
      <x:c r="A13" s="35" t="str">
        <x:v>1. 노란색 가정을 현장 승인 값으로 교체합니다.</x:v>
      </x:c>
      <x:c r="B13" s="35"/>
      <x:c r="C13" s="35"/>
      <x:c r="D13" s="35"/>
      <x:c r="E13" s="35"/>
      <x:c r="F13" s="35"/>
      <x:c r="G13" s="35"/>
      <x:c r="H13" s="35"/>
    </x:row>
    <x:row r="14">
      <x:c r="A14" s="35" t="str">
        <x:v>2. 일별 수요와 휴무 표시를 입력합니다.</x:v>
      </x:c>
      <x:c r="B14" s="35"/>
      <x:c r="C14" s="35"/>
      <x:c r="D14" s="35"/>
      <x:c r="E14" s="35"/>
      <x:c r="F14" s="35"/>
      <x:c r="G14" s="35"/>
      <x:c r="H14" s="35"/>
    </x:row>
    <x:row r="15">
      <x:c r="A15" s="35" t="str">
        <x:v>3. 시작일을 약속하기 전에 병목, 적체, 품질 확인을 검토합니다.</x:v>
      </x:c>
      <x:c r="B15" s="35"/>
      <x:c r="C15" s="35"/>
      <x:c r="D15" s="35"/>
      <x:c r="E15" s="35"/>
      <x:c r="F15" s="35"/>
      <x:c r="G15" s="35"/>
      <x:c r="H15" s="35"/>
    </x:row>
    <x:row r="16">
      <x:c r="A16" s="31"/>
      <x:c r="B16" s="31"/>
      <x:c r="C16" s="31"/>
      <x:c r="D16" s="31"/>
      <x:c r="E16" s="31"/>
      <x:c r="F16" s="31"/>
      <x:c r="G16" s="31"/>
      <x:c r="H16" s="31"/>
    </x:row>
    <x:row r="17">
      <x:c r="A17" s="32" t="str">
        <x:v>계획 범위</x:v>
      </x:c>
      <x:c r="B17" s="33"/>
      <x:c r="C17" s="33"/>
      <x:c r="D17" s="33"/>
      <x:c r="E17" s="33"/>
      <x:c r="F17" s="33"/>
      <x:c r="G17" s="33"/>
      <x:c r="H17" s="34"/>
    </x:row>
    <x:row r="18">
      <x:c r="A18" s="35" t="str">
        <x:v>이 파일은 운송사 확인, 노무 검토 또는 현장 안전 계획을 대체하지 않습니다.</x:v>
      </x:c>
      <x:c r="B18" s="35"/>
      <x:c r="C18" s="35"/>
      <x:c r="D18" s="35"/>
      <x:c r="E18" s="35"/>
      <x:c r="F18" s="35"/>
      <x:c r="G18" s="35"/>
      <x:c r="H18" s="35"/>
    </x:row>
    <x:row r="19">
      <x:c r="A19" s="35"/>
      <x:c r="B19" s="35"/>
      <x:c r="C19" s="35"/>
      <x:c r="D19" s="35"/>
      <x:c r="E19" s="35"/>
      <x:c r="F19" s="35"/>
      <x:c r="G19" s="35"/>
      <x:c r="H19" s="35"/>
    </x:row>
  </x:sheetData>
  <x:mergeCells>
    <x:mergeCell ref="A2:H2"/>
    <x:mergeCell ref="A9:H10"/>
    <x:mergeCell ref="A18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16" hidden="0" customWidth="1"/>
    <x:col min="3" max="3" width="18" hidden="0" customWidth="1"/>
    <x:col min="4" max="4" width="26" hidden="0" customWidth="1"/>
  </x:cols>
  <x:sheetData>
    <x:row r="2">
      <x:c r="A2" s="29" t="str">
        <x:v>2027 기업 선물 이행 처리량 계획표 — 가정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편집 입력</x:v>
      </x:c>
      <x:c r="B5" s="44" t="str">
        <x:v>값</x:v>
      </x:c>
      <x:c r="C5" s="44" t="str">
        <x:v>단위</x:v>
      </x:c>
      <x:c r="D5" s="45" t="str">
        <x:v>담당자／근거</x:v>
      </x:c>
      <x:c r="E5" s="31"/>
      <x:c r="F5" s="31"/>
      <x:c r="G5" s="31"/>
      <x:c r="H5" s="31"/>
    </x:row>
    <x:row r="6">
      <x:c r="A6" s="31" t="str">
        <x:v>일일 교대 수</x:v>
      </x:c>
      <x:c r="B6" s="46" t="n">
        <x:v>1</x:v>
      </x:c>
      <x:c r="C6" s="31" t="str">
        <x:v>회</x:v>
      </x:c>
      <x:c r="D6" s="31" t="str">
        <x:v>운영</x:v>
      </x:c>
      <x:c r="E6" s="31"/>
      <x:c r="F6" s="31"/>
      <x:c r="G6" s="31"/>
      <x:c r="H6" s="31"/>
    </x:row>
    <x:row r="7">
      <x:c r="A7" s="31" t="str">
        <x:v>교대당 유급 시간</x:v>
      </x:c>
      <x:c r="B7" s="46" t="n">
        <x:v>8</x:v>
      </x:c>
      <x:c r="C7" s="31" t="str">
        <x:v>시간</x:v>
      </x:c>
      <x:c r="D7" s="31" t="str">
        <x:v>근무표</x:v>
      </x:c>
      <x:c r="E7" s="31"/>
      <x:c r="F7" s="31"/>
      <x:c r="G7" s="31"/>
      <x:c r="H7" s="31"/>
    </x:row>
    <x:row r="8">
      <x:c r="A8" s="31" t="str">
        <x:v>교대당 비작업 분</x:v>
      </x:c>
      <x:c r="B8" s="46" t="n">
        <x:v>60</x:v>
      </x:c>
      <x:c r="C8" s="31" t="str">
        <x:v>분</x:v>
      </x:c>
      <x:c r="D8" s="31" t="str">
        <x:v>운영</x:v>
      </x:c>
      <x:c r="E8" s="31"/>
      <x:c r="F8" s="31"/>
      <x:c r="G8" s="31"/>
      <x:c r="H8" s="31"/>
    </x:row>
    <x:row r="9">
      <x:c r="A9" s="31" t="str">
        <x:v>구성 작업자</x:v>
      </x:c>
      <x:c r="B9" s="46" t="n">
        <x:v>6</x:v>
      </x:c>
      <x:c r="C9" s="31" t="str">
        <x:v>명</x:v>
      </x:c>
      <x:c r="D9" s="31" t="str">
        <x:v>구성 책임자</x:v>
      </x:c>
      <x:c r="E9" s="31"/>
      <x:c r="F9" s="31"/>
      <x:c r="G9" s="31"/>
      <x:c r="H9" s="31"/>
    </x:row>
    <x:row r="10">
      <x:c r="A10" s="31" t="str">
        <x:v>개당 구성 분</x:v>
      </x:c>
      <x:c r="B10" s="46" t="n">
        <x:v>4</x:v>
      </x:c>
      <x:c r="C10" s="31" t="str">
        <x:v>분</x:v>
      </x:c>
      <x:c r="D10" s="31" t="str">
        <x:v>시간 관측</x:v>
      </x:c>
      <x:c r="E10" s="31"/>
      <x:c r="F10" s="31"/>
      <x:c r="G10" s="31"/>
      <x:c r="H10" s="31"/>
    </x:row>
    <x:row r="11">
      <x:c r="A11" s="31" t="str">
        <x:v>개인화 작업자</x:v>
      </x:c>
      <x:c r="B11" s="46" t="n">
        <x:v>2</x:v>
      </x:c>
      <x:c r="C11" s="31" t="str">
        <x:v>명</x:v>
      </x:c>
      <x:c r="D11" s="31" t="str">
        <x:v>개인화 책임자</x:v>
      </x:c>
      <x:c r="E11" s="31"/>
      <x:c r="F11" s="31"/>
      <x:c r="G11" s="31"/>
      <x:c r="H11" s="31"/>
    </x:row>
    <x:row r="12">
      <x:c r="A12" s="31" t="str">
        <x:v>개당 개인화 분</x:v>
      </x:c>
      <x:c r="B12" s="46" t="n">
        <x:v>6</x:v>
      </x:c>
      <x:c r="C12" s="31" t="str">
        <x:v>분</x:v>
      </x:c>
      <x:c r="D12" s="31" t="str">
        <x:v>시간 관측</x:v>
      </x:c>
      <x:c r="E12" s="31"/>
      <x:c r="F12" s="31"/>
      <x:c r="G12" s="31"/>
      <x:c r="H12" s="31"/>
    </x:row>
    <x:row r="13">
      <x:c r="A13" s="31" t="str">
        <x:v>검수 작업자</x:v>
      </x:c>
      <x:c r="B13" s="46" t="n">
        <x:v>2</x:v>
      </x:c>
      <x:c r="C13" s="31" t="str">
        <x:v>명</x:v>
      </x:c>
      <x:c r="D13" s="31" t="str">
        <x:v>검수 책임자</x:v>
      </x:c>
      <x:c r="E13" s="31"/>
      <x:c r="F13" s="31"/>
      <x:c r="G13" s="31"/>
      <x:c r="H13" s="31"/>
    </x:row>
    <x:row r="14">
      <x:c r="A14" s="31" t="str">
        <x:v>개당 검수 분</x:v>
      </x:c>
      <x:c r="B14" s="46" t="n">
        <x:v>3</x:v>
      </x:c>
      <x:c r="C14" s="31" t="str">
        <x:v>분</x:v>
      </x:c>
      <x:c r="D14" s="31" t="str">
        <x:v>시간 관측</x:v>
      </x:c>
      <x:c r="E14" s="31"/>
      <x:c r="F14" s="31"/>
      <x:c r="G14" s="31"/>
      <x:c r="H14" s="31"/>
    </x:row>
    <x:row r="15">
      <x:c r="A15" s="31" t="str">
        <x:v>검수 1차 통과율</x:v>
      </x:c>
      <x:c r="B15" s="47" t="n">
        <x:v>0.98</x:v>
      </x:c>
      <x:c r="C15" s="31" t="str">
        <x:v>비율</x:v>
      </x:c>
      <x:c r="D15" s="31" t="str">
        <x:v>관측 예시</x:v>
      </x:c>
      <x:c r="E15" s="31"/>
      <x:c r="F15" s="31"/>
      <x:c r="G15" s="31"/>
      <x:c r="H15" s="31"/>
    </x:row>
    <x:row r="16">
      <x:c r="A16" s="31" t="str">
        <x:v>운송사 확인 집하 상한</x:v>
      </x:c>
      <x:c r="B16" s="48" t="n">
        <x:v>500</x:v>
      </x:c>
      <x:c r="C16" s="31" t="str">
        <x:v>개／일</x:v>
      </x:c>
      <x:c r="D16" s="31" t="str">
        <x:v>운송사 확인</x:v>
      </x:c>
      <x:c r="E16" s="31"/>
      <x:c r="F16" s="31"/>
      <x:c r="G16" s="31"/>
      <x:c r="H16" s="31"/>
    </x:row>
    <x:row r="17">
      <x:c r="A17" s="31" t="str">
        <x:v>운영 여유율</x:v>
      </x:c>
      <x:c r="B17" s="47" t="n">
        <x:v>0.1</x:v>
      </x:c>
      <x:c r="C17" s="31" t="str">
        <x:v>비율</x:v>
      </x:c>
      <x:c r="D17" s="31" t="str">
        <x:v>운영 책임자</x:v>
      </x:c>
      <x:c r="E17" s="31"/>
      <x:c r="F17" s="31"/>
      <x:c r="G17" s="31"/>
      <x:c r="H17" s="31"/>
    </x:row>
    <x:row r="18">
      <x:c r="A18" s="31"/>
      <x:c r="B18" s="31"/>
      <x:c r="C18" s="31"/>
      <x:c r="D18" s="31"/>
      <x:c r="E18" s="31"/>
      <x:c r="F18" s="31"/>
      <x:c r="G18" s="31"/>
      <x:c r="H18" s="31"/>
    </x:row>
    <x:row r="19">
      <x:c r="A19" s="32" t="str">
        <x:v>작업자당 일일 유효 분</x:v>
      </x:c>
      <x:c r="B19" s="34"/>
      <x:c r="C19" s="31"/>
      <x:c r="D19" s="31"/>
      <x:c r="E19" s="31"/>
      <x:c r="F19" s="31"/>
      <x:c r="G19" s="31"/>
      <x:c r="H19" s="31"/>
    </x:row>
    <x:row r="20">
      <x:c r="A20" s="31" t="str">
        <x:v>작업자당 일일 유효 분</x:v>
      </x:c>
      <x:c r="B20" s="49" t="n">
        <x:f>B6*(B7*60-B8)</x:f>
        <x:v>420</x:v>
      </x:c>
      <x:c r="C20" s="31"/>
      <x:c r="D20" s="31"/>
      <x:c r="E20" s="31"/>
      <x:c r="F20" s="31"/>
      <x:c r="G20" s="31"/>
      <x:c r="H20" s="31"/>
    </x:row>
  </x:sheetData>
  <x:mergeCells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2">
      <x:c r="A2" s="29" t="str">
        <x:v>2027 기업 선물 이행 처리량 계획표 — 작업 공정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공정</x:v>
      </x:c>
      <x:c r="B5" s="44" t="str">
        <x:v>인원</x:v>
      </x:c>
      <x:c r="C5" s="44" t="str">
        <x:v>개당 분</x:v>
      </x:c>
      <x:c r="D5" s="44" t="str">
        <x:v>이론 수량／일</x:v>
      </x:c>
      <x:c r="E5" s="45" t="str">
        <x:v>조정 수량／일</x:v>
      </x:c>
      <x:c r="F5" s="31"/>
      <x:c r="G5" s="31"/>
      <x:c r="H5" s="31"/>
    </x:row>
    <x:row r="6">
      <x:c r="A6" s="31" t="str">
        <x:v>구성</x:v>
      </x:c>
      <x:c r="B6" s="49" t="n">
        <x:f>'가정'!B9</x:f>
        <x:v>6</x:v>
      </x:c>
      <x:c r="C6" s="49" t="n">
        <x:f>'가정'!B10</x:f>
        <x:v>4</x:v>
      </x:c>
      <x:c r="D6" s="49" t="n">
        <x:f>IF(OR(B6="",C6="",B6&lt;0,C6&lt;=0),"검토 필요",B6*'가정'!$B$20/C6)</x:f>
        <x:v>630</x:v>
      </x:c>
      <x:c r="E6" s="49" t="n">
        <x:f>IF(AND(ISNUMBER(D6),'가정'!$B$17&gt;=0,'가정'!$B$17&lt;1),D6*(1-'가정'!$B$17),"검토 필요")</x:f>
        <x:v>567</x:v>
      </x:c>
      <x:c r="F6" s="31"/>
      <x:c r="G6" s="31"/>
      <x:c r="H6" s="31"/>
    </x:row>
    <x:row r="7">
      <x:c r="A7" s="31" t="str">
        <x:v>개인화</x:v>
      </x:c>
      <x:c r="B7" s="49" t="n">
        <x:f>'가정'!B11</x:f>
        <x:v>2</x:v>
      </x:c>
      <x:c r="C7" s="49" t="n">
        <x:f>'가정'!B12</x:f>
        <x:v>6</x:v>
      </x:c>
      <x:c r="D7" s="49" t="n">
        <x:f>IF(OR(B7="",C7="",B7&lt;0,C7&lt;=0),"검토 필요",B7*'가정'!$B$20/C7)</x:f>
        <x:v>140</x:v>
      </x:c>
      <x:c r="E7" s="49" t="n">
        <x:f>IF(AND(ISNUMBER(D7),'가정'!$B$17&gt;=0,'가정'!$B$17&lt;1),D7*(1-'가정'!$B$17),"검토 필요")</x:f>
        <x:v>126</x:v>
      </x:c>
      <x:c r="F7" s="31"/>
      <x:c r="G7" s="31"/>
      <x:c r="H7" s="31"/>
    </x:row>
    <x:row r="8">
      <x:c r="A8" s="31" t="str">
        <x:v>품질 검수</x:v>
      </x:c>
      <x:c r="B8" s="49" t="n">
        <x:f>'가정'!B13</x:f>
        <x:v>2</x:v>
      </x:c>
      <x:c r="C8" s="49" t="n">
        <x:f>'가정'!B14</x:f>
        <x:v>3</x:v>
      </x:c>
      <x:c r="D8" s="49" t="n">
        <x:f>IF(OR(B8="",C8="",B8&lt;0,C8&lt;=0),"검토 필요",B8*'가정'!$B$20/C8)</x:f>
        <x:v>280</x:v>
      </x:c>
      <x:c r="E8" s="49" t="n">
        <x:f>IF(AND(ISNUMBER(D8),'가정'!$B$15&gt;=0,'가정'!$B$15&lt;=1,'가정'!$B$17&gt;=0,'가정'!$B$17&lt;1),D8*'가정'!$B$15*(1-'가정'!$B$17),"검토 필요")</x:f>
        <x:v>246.95999999999998</x:v>
      </x:c>
      <x:c r="F8" s="31"/>
      <x:c r="G8" s="31"/>
      <x:c r="H8" s="31"/>
    </x:row>
  </x:sheetData>
  <x:mergeCells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9" t="str">
        <x:v>2027 기업 선물 이행 처리량 계획표 — 일별 수요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날짜</x:v>
      </x:c>
      <x:c r="B5" s="44" t="str">
        <x:v>계획 수요</x:v>
      </x:c>
      <x:c r="C5" s="44" t="str">
        <x:v>휴무(1=예)</x:v>
      </x:c>
      <x:c r="D5" s="44" t="str">
        <x:v>공정 처리량</x:v>
      </x:c>
      <x:c r="E5" s="44" t="str">
        <x:v>집하 상한</x:v>
      </x:c>
      <x:c r="F5" s="44" t="str">
        <x:v>출고 가능량</x:v>
      </x:c>
      <x:c r="G5" s="45" t="str">
        <x:v>기말 적체</x:v>
      </x:c>
      <x:c r="H5" s="31"/>
    </x:row>
    <x:row r="6">
      <x:c r="A6" s="52" t="d">
        <x:v>2027-01-11T00:00:00.000Z</x:v>
      </x:c>
      <x:c r="B6" s="48" t="n">
        <x:v>300</x:v>
      </x:c>
      <x:c r="C6" s="48" t="n">
        <x:v>0</x:v>
      </x:c>
      <x:c r="D6" s="53" t="n">
        <x:f>IF(COUNT('작업 공정'!$E$6:$E$8)&lt;3,"검토 필요",MIN('작업 공정'!$E$6:$E$8))</x:f>
        <x:v>126</x:v>
      </x:c>
      <x:c r="E6" s="53" t="n">
        <x:f>'가정'!$B$16</x:f>
        <x:v>500</x:v>
      </x:c>
      <x:c r="F6" s="53" t="n">
        <x:f>IF(C6=1,0,IF(OR(COUNT(D6:E6)&lt;2,B6&lt;0,1&lt;1),"검토 필요",MIN(B6+0,D6,E6)))</x:f>
        <x:v>126</x:v>
      </x:c>
      <x:c r="G6" s="53" t="n">
        <x:f>IF(OR(COUNT(F6)&lt;1,B6&lt;0,1&lt;1),"검토 필요",MAX(0,0+B6-F6))</x:f>
        <x:v>174</x:v>
      </x:c>
      <x:c r="H6" s="31"/>
    </x:row>
    <x:row r="7">
      <x:c r="A7" s="52" t="d">
        <x:v>2027-01-12T00:00:00.000Z</x:v>
      </x:c>
      <x:c r="B7" s="48" t="n">
        <x:v>420</x:v>
      </x:c>
      <x:c r="C7" s="48" t="n">
        <x:v>0</x:v>
      </x:c>
      <x:c r="D7" s="53" t="n">
        <x:f>IF(COUNT('작업 공정'!$E$6:$E$8)&lt;3,"검토 필요",MIN('작업 공정'!$E$6:$E$8))</x:f>
        <x:v>126</x:v>
      </x:c>
      <x:c r="E7" s="53" t="n">
        <x:f>'가정'!$B$16</x:f>
        <x:v>500</x:v>
      </x:c>
      <x:c r="F7" s="53" t="n">
        <x:f>IF(C7=1,0,IF(OR(COUNT(D7:E7)&lt;2,B7&lt;0,COUNT(G6)&lt;1),"검토 필요",MIN(B7+G6,D7,E7)))</x:f>
        <x:v>126</x:v>
      </x:c>
      <x:c r="G7" s="53" t="n">
        <x:f>IF(OR(COUNT(F7)&lt;1,B7&lt;0,COUNT(G6)&lt;1),"검토 필요",MAX(0,G6+B7-F7))</x:f>
        <x:v>468</x:v>
      </x:c>
      <x:c r="H7" s="31"/>
    </x:row>
    <x:row r="8">
      <x:c r="A8" s="52" t="d">
        <x:v>2027-01-13T00:00:00.000Z</x:v>
      </x:c>
      <x:c r="B8" s="48" t="n">
        <x:v>520</x:v>
      </x:c>
      <x:c r="C8" s="48" t="n">
        <x:v>0</x:v>
      </x:c>
      <x:c r="D8" s="53" t="n">
        <x:f>IF(COUNT('작업 공정'!$E$6:$E$8)&lt;3,"검토 필요",MIN('작업 공정'!$E$6:$E$8))</x:f>
        <x:v>126</x:v>
      </x:c>
      <x:c r="E8" s="53" t="n">
        <x:f>'가정'!$B$16</x:f>
        <x:v>500</x:v>
      </x:c>
      <x:c r="F8" s="53" t="n">
        <x:f>IF(C8=1,0,IF(OR(COUNT(D8:E8)&lt;2,B8&lt;0,COUNT(G7)&lt;1),"검토 필요",MIN(B8+G7,D8,E8)))</x:f>
        <x:v>126</x:v>
      </x:c>
      <x:c r="G8" s="53" t="n">
        <x:f>IF(OR(COUNT(F8)&lt;1,B8&lt;0,COUNT(G7)&lt;1),"검토 필요",MAX(0,G7+B8-F8))</x:f>
        <x:v>862</x:v>
      </x:c>
      <x:c r="H8" s="31"/>
    </x:row>
    <x:row r="9">
      <x:c r="A9" s="52" t="d">
        <x:v>2027-01-14T00:00:00.000Z</x:v>
      </x:c>
      <x:c r="B9" s="48" t="n">
        <x:v>650</x:v>
      </x:c>
      <x:c r="C9" s="48" t="n">
        <x:v>0</x:v>
      </x:c>
      <x:c r="D9" s="53" t="n">
        <x:f>IF(COUNT('작업 공정'!$E$6:$E$8)&lt;3,"검토 필요",MIN('작업 공정'!$E$6:$E$8))</x:f>
        <x:v>126</x:v>
      </x:c>
      <x:c r="E9" s="53" t="n">
        <x:f>'가정'!$B$16</x:f>
        <x:v>500</x:v>
      </x:c>
      <x:c r="F9" s="53" t="n">
        <x:f>IF(C9=1,0,IF(OR(COUNT(D9:E9)&lt;2,B9&lt;0,COUNT(G8)&lt;1),"검토 필요",MIN(B9+G8,D9,E9)))</x:f>
        <x:v>126</x:v>
      </x:c>
      <x:c r="G9" s="53" t="n">
        <x:f>IF(OR(COUNT(F9)&lt;1,B9&lt;0,COUNT(G8)&lt;1),"검토 필요",MAX(0,G8+B9-F9))</x:f>
        <x:v>1386</x:v>
      </x:c>
      <x:c r="H9" s="31"/>
    </x:row>
    <x:row r="10">
      <x:c r="A10" s="52" t="d">
        <x:v>2027-01-15T00:00:00.000Z</x:v>
      </x:c>
      <x:c r="B10" s="48" t="n">
        <x:v>480</x:v>
      </x:c>
      <x:c r="C10" s="48" t="n">
        <x:v>0</x:v>
      </x:c>
      <x:c r="D10" s="53" t="n">
        <x:f>IF(COUNT('작업 공정'!$E$6:$E$8)&lt;3,"검토 필요",MIN('작업 공정'!$E$6:$E$8))</x:f>
        <x:v>126</x:v>
      </x:c>
      <x:c r="E10" s="53" t="n">
        <x:f>'가정'!$B$16</x:f>
        <x:v>500</x:v>
      </x:c>
      <x:c r="F10" s="53" t="n">
        <x:f>IF(C10=1,0,IF(OR(COUNT(D10:E10)&lt;2,B10&lt;0,COUNT(G9)&lt;1),"검토 필요",MIN(B10+G9,D10,E10)))</x:f>
        <x:v>126</x:v>
      </x:c>
      <x:c r="G10" s="53" t="n">
        <x:f>IF(OR(COUNT(F10)&lt;1,B10&lt;0,COUNT(G9)&lt;1),"검토 필요",MAX(0,G9+B10-F10))</x:f>
        <x:v>1740</x:v>
      </x:c>
      <x:c r="H10" s="31"/>
    </x:row>
    <x:row r="11">
      <x:c r="A11" s="52" t="d">
        <x:v>2027-01-16T00:00:00.000Z</x:v>
      </x:c>
      <x:c r="B11" s="48" t="n">
        <x:v>280</x:v>
      </x:c>
      <x:c r="C11" s="48" t="n">
        <x:v>1</x:v>
      </x:c>
      <x:c r="D11" s="53" t="n">
        <x:f>IF(COUNT('작업 공정'!$E$6:$E$8)&lt;3,"검토 필요",MIN('작업 공정'!$E$6:$E$8))</x:f>
        <x:v>126</x:v>
      </x:c>
      <x:c r="E11" s="53" t="n">
        <x:f>'가정'!$B$16</x:f>
        <x:v>500</x:v>
      </x:c>
      <x:c r="F11" s="53" t="n">
        <x:f>IF(C11=1,0,IF(OR(COUNT(D11:E11)&lt;2,B11&lt;0,COUNT(G10)&lt;1),"검토 필요",MIN(B11+G10,D11,E11)))</x:f>
        <x:v>0</x:v>
      </x:c>
      <x:c r="G11" s="53" t="n">
        <x:f>IF(OR(COUNT(F11)&lt;1,B11&lt;0,COUNT(G10)&lt;1),"검토 필요",MAX(0,G10+B11-F11))</x:f>
        <x:v>2020</x:v>
      </x:c>
      <x:c r="H11" s="31"/>
    </x:row>
    <x:row r="12">
      <x:c r="A12" s="52" t="d">
        <x:v>2027-01-17T00:00:00.000Z</x:v>
      </x:c>
      <x:c r="B12" s="48" t="n">
        <x:v>180</x:v>
      </x:c>
      <x:c r="C12" s="48" t="n">
        <x:v>0</x:v>
      </x:c>
      <x:c r="D12" s="53" t="n">
        <x:f>IF(COUNT('작업 공정'!$E$6:$E$8)&lt;3,"검토 필요",MIN('작업 공정'!$E$6:$E$8))</x:f>
        <x:v>126</x:v>
      </x:c>
      <x:c r="E12" s="53" t="n">
        <x:f>'가정'!$B$16</x:f>
        <x:v>500</x:v>
      </x:c>
      <x:c r="F12" s="53" t="n">
        <x:f>IF(C12=1,0,IF(OR(COUNT(D12:E12)&lt;2,B12&lt;0,COUNT(G11)&lt;1),"검토 필요",MIN(B12+G11,D12,E12)))</x:f>
        <x:v>126</x:v>
      </x:c>
      <x:c r="G12" s="53" t="n">
        <x:f>IF(OR(COUNT(F12)&lt;1,B12&lt;0,COUNT(G11)&lt;1),"검토 필요",MAX(0,G11+B12-F12))</x:f>
        <x:v>2074</x:v>
      </x:c>
      <x:c r="H12" s="31"/>
    </x:row>
  </x:sheetData>
  <x:mergeCells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</x:cols>
  <x:sheetData>
    <x:row r="2">
      <x:c r="A2" s="29" t="str">
        <x:v>2027 기업 선물 이행 처리량 계획표 — 병목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지표</x:v>
      </x:c>
      <x:c r="B5" s="45" t="str">
        <x:v>결과</x:v>
      </x:c>
      <x:c r="C5" s="31"/>
      <x:c r="D5" s="31"/>
      <x:c r="E5" s="31"/>
      <x:c r="F5" s="31"/>
      <x:c r="G5" s="31"/>
      <x:c r="H5" s="31"/>
    </x:row>
    <x:row r="6">
      <x:c r="A6" s="31" t="str">
        <x:v>병목 처리량</x:v>
      </x:c>
      <x:c r="B6" s="49" t="n">
        <x:f>IF(OR(COUNT('작업 공정'!E6:E8)&lt;3,'가정'!B16&lt;0),"검토 필요",MIN('작업 공정'!E6:E8,'가정'!B16))</x:f>
        <x:v>126</x:v>
      </x:c>
      <x:c r="C6" s="31"/>
      <x:c r="D6" s="31"/>
      <x:c r="E6" s="31"/>
      <x:c r="F6" s="31"/>
      <x:c r="G6" s="31"/>
      <x:c r="H6" s="31"/>
    </x:row>
    <x:row r="7">
      <x:c r="A7" s="31" t="str">
        <x:v>제약 공정</x:v>
      </x:c>
      <x:c r="B7" s="49" t="str">
        <x:f>IF(COUNT('작업 공정'!E6:E8)&lt;3,"검토 필요",INDEX('작업 공정'!A6:A8,MATCH(MIN('작업 공정'!E6:E8),'작업 공정'!E6:E8,0)))</x:f>
        <x:v>개인화</x:v>
      </x:c>
      <x:c r="C7" s="31"/>
      <x:c r="D7" s="31"/>
      <x:c r="E7" s="31"/>
      <x:c r="F7" s="31"/>
      <x:c r="G7" s="31"/>
      <x:c r="H7" s="31"/>
    </x:row>
    <x:row r="8">
      <x:c r="A8" s="31" t="str">
        <x:v>총수요</x:v>
      </x:c>
      <x:c r="B8" s="49" t="n">
        <x:f>SUM('일별 수요'!B6:B12)</x:f>
        <x:v>2830</x:v>
      </x:c>
      <x:c r="C8" s="31"/>
      <x:c r="D8" s="31"/>
      <x:c r="E8" s="31"/>
      <x:c r="F8" s="31"/>
      <x:c r="G8" s="31"/>
      <x:c r="H8" s="31"/>
    </x:row>
    <x:row r="9">
      <x:c r="A9" s="31" t="str">
        <x:v>총출고</x:v>
      </x:c>
      <x:c r="B9" s="49" t="n">
        <x:f>SUM('일별 수요'!F6:F12)</x:f>
        <x:v>756</x:v>
      </x:c>
      <x:c r="C9" s="31"/>
      <x:c r="D9" s="31"/>
      <x:c r="E9" s="31"/>
      <x:c r="F9" s="31"/>
      <x:c r="G9" s="31"/>
      <x:c r="H9" s="31"/>
    </x:row>
    <x:row r="10">
      <x:c r="A10" s="31" t="str">
        <x:v>기말 적체</x:v>
      </x:c>
      <x:c r="B10" s="49" t="n">
        <x:f>'일별 수요'!G12</x:f>
        <x:v>2074</x:v>
      </x:c>
      <x:c r="C10" s="31"/>
      <x:c r="D10" s="31"/>
      <x:c r="E10" s="31"/>
      <x:c r="F10" s="31"/>
      <x:c r="G10" s="31"/>
      <x:c r="H10" s="31"/>
    </x:row>
  </x:sheetData>
  <x:mergeCells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2">
      <x:c r="A2" s="29" t="str">
        <x:v>2027 기업 선물 이행 처리량 계획표 — 시나리오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시나리오</x:v>
      </x:c>
      <x:c r="B5" s="44" t="str">
        <x:v>인력 계수</x:v>
      </x:c>
      <x:c r="C5" s="44" t="str">
        <x:v>집하 계수</x:v>
      </x:c>
      <x:c r="D5" s="45" t="str">
        <x:v>일일 처리량</x:v>
      </x:c>
      <x:c r="E5" s="31"/>
      <x:c r="F5" s="31"/>
      <x:c r="G5" s="31"/>
      <x:c r="H5" s="31"/>
    </x:row>
    <x:row r="6">
      <x:c r="A6" s="31" t="str">
        <x:v>기준</x:v>
      </x:c>
      <x:c r="B6" s="49" t="n">
        <x:v>1</x:v>
      </x:c>
      <x:c r="C6" s="49" t="n">
        <x:v>1</x:v>
      </x:c>
      <x:c r="D6" s="49" t="n">
        <x:f>IF(OR(COUNT('작업 공정'!E6:E8)&lt;3,'가정'!B16&lt;0),"검토 필요",MIN(MIN('작업 공정'!E6:E8)*B6,'가정'!B16*C6))</x:f>
        <x:v>126</x:v>
      </x:c>
      <x:c r="E6" s="31"/>
      <x:c r="F6" s="31"/>
      <x:c r="G6" s="31"/>
      <x:c r="H6" s="31"/>
    </x:row>
    <x:row r="7">
      <x:c r="A7" s="31" t="str">
        <x:v>수요 급증</x:v>
      </x:c>
      <x:c r="B7" s="49" t="n">
        <x:v>1</x:v>
      </x:c>
      <x:c r="C7" s="49" t="n">
        <x:v>1</x:v>
      </x:c>
      <x:c r="D7" s="49" t="n">
        <x:f>IF(OR(COUNT('작업 공정'!E6:E8)&lt;3,'가정'!B16&lt;0),"검토 필요",MIN(MIN('작업 공정'!E6:E8)*B7,'가정'!B16*C7))</x:f>
        <x:v>126</x:v>
      </x:c>
      <x:c r="E7" s="31"/>
      <x:c r="F7" s="31"/>
      <x:c r="G7" s="31"/>
      <x:c r="H7" s="31"/>
    </x:row>
    <x:row r="8">
      <x:c r="A8" s="31" t="str">
        <x:v>증원 복구</x:v>
      </x:c>
      <x:c r="B8" s="49" t="n">
        <x:v>1.25</x:v>
      </x:c>
      <x:c r="C8" s="49" t="n">
        <x:v>1.15</x:v>
      </x:c>
      <x:c r="D8" s="49" t="n">
        <x:f>IF(OR(COUNT('작업 공정'!E6:E8)&lt;3,'가정'!B16&lt;0),"검토 필요",MIN(MIN('작업 공정'!E6:E8)*B8,'가정'!B16*C8))</x:f>
        <x:v>157.5</x:v>
      </x:c>
      <x:c r="E8" s="31"/>
      <x:c r="F8" s="31"/>
      <x:c r="G8" s="31"/>
      <x:c r="H8" s="31"/>
    </x:row>
  </x:sheetData>
  <x:mergeCells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32" hidden="0" customWidth="1"/>
    <x:col min="3" max="3" width="32" hidden="0" customWidth="1"/>
  </x:cols>
  <x:sheetData>
    <x:row r="2">
      <x:c r="A2" s="29" t="str">
        <x:v>2027 기업 선물 이행 처리량 계획표 — 품질 확인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확인</x:v>
      </x:c>
      <x:c r="B5" s="44" t="str">
        <x:v>상태</x:v>
      </x:c>
      <x:c r="C5" s="45" t="str">
        <x:v>설명</x:v>
      </x:c>
      <x:c r="D5" s="31"/>
      <x:c r="E5" s="31"/>
      <x:c r="F5" s="31"/>
      <x:c r="G5" s="31"/>
      <x:c r="H5" s="31"/>
    </x:row>
    <x:row r="6">
      <x:c r="A6" s="31" t="str">
        <x:v>모든 분모가 양수</x:v>
      </x:c>
      <x:c r="B6" s="31" t="str">
        <x:f>IF(AND('가정'!B10&gt;0,'가정'!B12&gt;0,'가정'!B14&gt;0,'가정'!B7*60-'가정'!B8&gt;0),"통과","검토 필요")</x:f>
        <x:v>통과</x:v>
      </x:c>
      <x:c r="C6" s="31" t="str"/>
      <x:c r="D6" s="31"/>
      <x:c r="E6" s="31"/>
      <x:c r="F6" s="31"/>
      <x:c r="G6" s="31"/>
      <x:c r="H6" s="31"/>
    </x:row>
    <x:row r="7">
      <x:c r="A7" s="31" t="str">
        <x:v>검수 통과율이 0~100% 범위</x:v>
      </x:c>
      <x:c r="B7" s="31" t="str">
        <x:f>IF(AND('가정'!B15&gt;=0,'가정'!B15&lt;=1),"통과","검토 필요")</x:f>
        <x:v>통과</x:v>
      </x:c>
      <x:c r="C7" s="31" t="str"/>
      <x:c r="D7" s="31"/>
      <x:c r="E7" s="31"/>
      <x:c r="F7" s="31"/>
      <x:c r="G7" s="31"/>
      <x:c r="H7" s="31"/>
    </x:row>
    <x:row r="8">
      <x:c r="A8" s="31" t="str">
        <x:v>수요와 집하 입력이 음수가 아님</x:v>
      </x:c>
      <x:c r="B8" s="31" t="str">
        <x:f>IF(AND(MIN('일별 수요'!B6:B12)&gt;=0,'가정'!B16&gt;=0),"통과","검토 필요")</x:f>
        <x:v>통과</x:v>
      </x:c>
      <x:c r="C8" s="31" t="str"/>
      <x:c r="D8" s="31"/>
      <x:c r="E8" s="31"/>
      <x:c r="F8" s="31"/>
      <x:c r="G8" s="31"/>
      <x:c r="H8" s="31"/>
    </x:row>
    <x:row r="9">
      <x:c r="A9" s="31" t="str">
        <x:v>휴무일 출고가 없음</x:v>
      </x:c>
      <x:c r="B9" s="31" t="str">
        <x:f>IF(COUNT('일별 수요'!F6:F12)&lt;7,"검토 필요",IF(SUMIFS('일별 수요'!F6:F12,'일별 수요'!C6:C12,1)=0,"통과","검토 필요"))</x:f>
        <x:v>통과</x:v>
      </x:c>
      <x:c r="C9" s="31" t="str"/>
      <x:c r="D9" s="31"/>
      <x:c r="E9" s="31"/>
      <x:c r="F9" s="31"/>
      <x:c r="G9" s="31"/>
      <x:c r="H9" s="31"/>
    </x:row>
    <x:row r="10">
      <x:c r="A10" s="31" t="str">
        <x:v>적체 수량이 일치</x:v>
      </x:c>
      <x:c r="B10" s="31" t="str">
        <x:f>IF(OR(COUNT('일별 수요'!F6:F12)&lt;7,COUNT('일별 수요'!G12)&lt;1),"검토 필요",IF(ABS(SUM('일별 수요'!B6:B12)-SUM('일별 수요'!F6:F12)-'일별 수요'!G12)&lt;0.01,"통과","검토 필요"))</x:f>
        <x:v>통과</x:v>
      </x:c>
      <x:c r="C10" s="31" t="str"/>
      <x:c r="D10" s="31"/>
      <x:c r="E10" s="31"/>
      <x:c r="F10" s="31"/>
      <x:c r="G10" s="31"/>
      <x:c r="H10" s="31"/>
    </x:row>
  </x:sheetData>
  <x:mergeCells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5" hidden="0" customWidth="1"/>
  </x:cols>
  <x:sheetData>
    <x:row r="2">
      <x:c r="A2" s="29" t="str">
        <x:v>2027 기업 선물 이행 처리량 계획표 — 산정 방법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방법</x:v>
      </x:c>
      <x:c r="B5" s="45" t="str">
        <x:v>설명</x:v>
      </x:c>
      <x:c r="C5" s="31"/>
      <x:c r="D5" s="31"/>
      <x:c r="E5" s="31"/>
      <x:c r="F5" s="31"/>
      <x:c r="G5" s="31"/>
      <x:c r="H5" s="31"/>
    </x:row>
    <x:row r="6" ht="42" customHeight="1">
      <x:c r="A6" s="35" t="str">
        <x:v>처리량 공식</x:v>
      </x:c>
      <x:c r="B6" s="35" t="str">
        <x:v>일일 처리량=구성, 개인화, 통과율 조정 검수, 확인된 집하 상한 중 최솟값×(1-여유율).</x:v>
      </x:c>
      <x:c r="C6" s="31"/>
      <x:c r="D6" s="31"/>
      <x:c r="E6" s="31"/>
      <x:c r="F6" s="31"/>
      <x:c r="G6" s="31"/>
      <x:c r="H6" s="31"/>
    </x:row>
    <x:row r="7" ht="42" customHeight="1">
      <x:c r="A7" s="35" t="str">
        <x:v>입력 정책</x:v>
      </x:c>
      <x:c r="B7" s="35" t="str">
        <x:v>시간 관측, 승인 교대, 휴식, 관측 통과율, 운송사 확인 집하 상한을 사용하고 모든 예시 값을 교체합니다.</x:v>
      </x:c>
      <x:c r="C7" s="31"/>
      <x:c r="D7" s="31"/>
      <x:c r="E7" s="31"/>
      <x:c r="F7" s="31"/>
      <x:c r="G7" s="31"/>
      <x:c r="H7" s="31"/>
    </x:row>
    <x:row r="8" ht="42" customHeight="1">
      <x:c r="A8" s="35" t="str">
        <x:v>공식 출처</x:v>
      </x:c>
      <x:c r="B8" s="35" t="str">
        <x:v>UPS 일회성 집하 예약: https://wwwapps.ups.com/pickup/schedule?loc=en_HK</x:v>
      </x:c>
      <x:c r="C8" s="31"/>
      <x:c r="D8" s="31"/>
      <x:c r="E8" s="31"/>
      <x:c r="F8" s="31"/>
      <x:c r="G8" s="31"/>
      <x:c r="H8" s="31"/>
    </x:row>
    <x:row r="9" ht="42" customHeight="1">
      <x:c r="A9" s="35" t="str">
        <x:v>공식 출처</x:v>
      </x:c>
      <x:c r="B9" s="35" t="str">
        <x:v>FedEx 집하 예약: https://www.fedex.com/en-hk/new-customer/how-to-schedule-pickups.html</x:v>
      </x:c>
      <x:c r="C9" s="31"/>
      <x:c r="D9" s="31"/>
      <x:c r="E9" s="31"/>
      <x:c r="F9" s="31"/>
      <x:c r="G9" s="31"/>
      <x:c r="H9" s="31"/>
    </x:row>
    <x:row r="10" ht="42" customHeight="1">
      <x:c r="A10" s="35" t="str">
        <x:v>공식 출처</x:v>
      </x:c>
      <x:c r="B10" s="35" t="str">
        <x:v>USPS 집하 시간 선택: https://tools.usps.com/schedule-pickup-steps.htm</x:v>
      </x:c>
      <x:c r="C10" s="31"/>
      <x:c r="D10" s="31"/>
      <x:c r="E10" s="31"/>
      <x:c r="F10" s="31"/>
      <x:c r="G10" s="31"/>
      <x:c r="H10" s="31"/>
    </x:row>
    <x:row r="11" ht="42" customHeight="1">
      <x:c r="A11" s="35" t="str">
        <x:v>업데이트 조건</x:v>
      </x:c>
      <x:c r="B11" s="35" t="str">
        <x:v>교대, 포장, 집하 조건 또는 현장 배치가 바뀌면 다시 확인합니다.</x:v>
      </x:c>
      <x:c r="C11" s="31"/>
      <x:c r="D11" s="31"/>
      <x:c r="E11" s="31"/>
      <x:c r="F11" s="31"/>
      <x:c r="G11" s="31"/>
      <x:c r="H11" s="31"/>
    </x:row>
  </x:sheetData>
  <x:mergeCells>
    <x:mergeCell ref="A2:H2"/>
  </x:mergeCells>
  <x:pageMargins left="0.7" right="0.7" top="0.75" bottom="0.75" header="0.3" footer="0.3"/>
</x:worksheet>
</file>