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029079d9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7d1ea6ec23a94053"/>
    <x:sheet xmlns:r="http://schemas.openxmlformats.org/officeDocument/2006/relationships" name="共同輸入" sheetId="2" r:id="R44d64666432045c7"/>
    <x:sheet xmlns:r="http://schemas.openxmlformats.org/officeDocument/2006/relationships" name="報價明細" sheetId="3" r:id="R1eba8822f32847cc"/>
    <x:sheet xmlns:r="http://schemas.openxmlformats.org/officeDocument/2006/relationships" name="情境測試" sheetId="4" r:id="Rc2261e4721bc4fbc"/>
    <x:sheet xmlns:r="http://schemas.openxmlformats.org/officeDocument/2006/relationships" name="缺漏證據" sheetId="5" r:id="Ra6a36a9813fe4b5d"/>
    <x:sheet xmlns:r="http://schemas.openxmlformats.org/officeDocument/2006/relationships" name="決策紀錄" sheetId="6" r:id="R66e669c2f2914630"/>
    <x:sheet xmlns:r="http://schemas.openxmlformats.org/officeDocument/2006/relationships" name="資料來源" sheetId="7" r:id="Read6c0b30dcd49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.00"/>
  </x:numFmts>
  <x:fonts count="6">
    <x:font>
      <x:sz val="11"/>
      <x:name val="Carlito"/>
    </x:font>
    <x:font>
      <x:sz val="11"/>
      <x:color rgb="FF222222"/>
      <x:name val="Noto Sans CJK TC"/>
    </x:font>
    <x:font>
      <x:b/>
      <x:sz val="15"/>
      <x:color rgb="FF223B3C"/>
      <x:name val="Noto Sans CJK TC"/>
    </x:font>
    <x:font>
      <x:sz val="11"/>
      <x:color rgb="FF0000FF"/>
      <x:name val="Noto Sans CJK TC"/>
    </x:font>
    <x:font>
      <x:b/>
      <x:sz val="11"/>
      <x:color rgb="FFFFFFFF"/>
      <x:name val="Noto Sans CJK TC"/>
    </x:font>
    <x:font>
      <x:sz val="10"/>
      <x:color rgb="FF222222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FFF8DE"/>
      </x:patternFill>
    </x:fill>
    <x:fill>
      <x:patternFill patternType="solid">
        <x:fgColor rgb="FF284A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222"/>
      </x:font>
      <x:fill>
        <x:patternFill patternType="solid">
          <x:bgColor rgb="FFFFE4E1"/>
        </x:patternFill>
      </x:fill>
    </x:dxf>
    <x:dxf>
      <x:font>
        <x:color rgb="FF9C2222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6aa06cf1842a6" /><Relationship Type="http://schemas.openxmlformats.org/officeDocument/2006/relationships/theme" Target="/xl/theme/theme1.xml" Id="R037ba6344dcd4e11" /><Relationship Type="http://schemas.openxmlformats.org/officeDocument/2006/relationships/sharedStrings" Target="/xl/sharedStrings.xml" Id="R08c5d8b18c2a4e45" /><Relationship Type="http://schemas.openxmlformats.org/officeDocument/2006/relationships/worksheet" Target="/xl/worksheets/sheet1.xml" Id="R7d1ea6ec23a94053" /><Relationship Type="http://schemas.openxmlformats.org/officeDocument/2006/relationships/worksheet" Target="/xl/worksheets/sheet2.xml" Id="R44d64666432045c7" /><Relationship Type="http://schemas.openxmlformats.org/officeDocument/2006/relationships/worksheet" Target="/xl/worksheets/sheet3.xml" Id="R1eba8822f32847cc" /><Relationship Type="http://schemas.openxmlformats.org/officeDocument/2006/relationships/worksheet" Target="/xl/worksheets/sheet4.xml" Id="Rc2261e4721bc4fbc" /><Relationship Type="http://schemas.openxmlformats.org/officeDocument/2006/relationships/worksheet" Target="/xl/worksheets/sheet5.xml" Id="Ra6a36a9813fe4b5d" /><Relationship Type="http://schemas.openxmlformats.org/officeDocument/2006/relationships/worksheet" Target="/xl/worksheets/sheet6.xml" Id="R66e669c2f2914630" /><Relationship Type="http://schemas.openxmlformats.org/officeDocument/2006/relationships/worksheet" Target="/xl/worksheets/sheet7.xml" Id="Read6c0b30dcd4943" /></Relationships>
</file>

<file path=xl/tables/table1.xml><?xml version="1.0" encoding="utf-8"?>
<x:table xmlns:x="http://schemas.openxmlformats.org/spreadsheetml/2006/main" id="1" name="EvidenceTable" displayName="EvidenceTable" ref="A4:F7" headerRowCount="1" totalsRowCount="0" totalsRowShown="0">
  <x:tableColumns count="6">
    <x:tableColumn id="1" name="報價"/>
    <x:tableColumn id="2" name="缺漏數值欄數"/>
    <x:tableColumn id="3" name="樣品"/>
    <x:tableColumn id="4" name="關務範圍"/>
    <x:tableColumn id="5" name="產能"/>
    <x:tableColumn id="6" name="決策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Table" displayName="DecisionTable" ref="A4:F7" headerRowCount="1" totalsRowCount="0" totalsRowShown="0">
  <x:tableColumns count="6">
    <x:tableColumn id="1" name="報價識別"/>
    <x:tableColumn id="2" name="版本"/>
    <x:tableColumn id="3" name="決策負責人"/>
    <x:tableColumn id="4" name="決策日期"/>
    <x:tableColumn id="5" name="處置"/>
    <x:tableColumn id="6" name="例外及證據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764b7b95efbb42b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10e6f1a2992c47e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供應商報價比較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2" customHeight="1">
      <x:c r="A4" s="4" t="str">
        <x:v>版本一點零｜二〇二六年十月十八日｜Giftpack</x:v>
      </x:c>
      <x:c r="B4" s="2"/>
      <x:c r="C4" s="2"/>
      <x:c r="D4" s="2"/>
      <x:c r="E4" s="2"/>
      <x:c r="F4" s="2"/>
    </x:row>
    <x:row r="5" ht="42" customHeight="1">
      <x:c r="A5" s="4" t="str">
        <x:v>全部輸入均為假設，請替換成具備證據的供應商報價。</x:v>
      </x:c>
      <x:c r="B5" s="2"/>
      <x:c r="C5" s="2"/>
      <x:c r="D5" s="2"/>
      <x:c r="E5" s="2"/>
      <x:c r="F5" s="2"/>
    </x:row>
    <x:row r="6" ht="42" customHeight="1">
      <x:c r="A6" s="4" t="str">
        <x:v>每份工作副本對應同一活動及目的地範圍。</x:v>
      </x:c>
      <x:c r="B6" s="2"/>
      <x:c r="C6" s="2"/>
      <x:c r="D6" s="2"/>
      <x:c r="E6" s="2"/>
      <x:c r="F6" s="2"/>
    </x:row>
    <x:row r="7" ht="42" customHeight="1">
      <x:c r="A7" s="4" t="str">
        <x:v>共同輸入設定件數、日期與壓力假設；報價明細負責成本計算。</x:v>
      </x:c>
      <x:c r="B7" s="2"/>
      <x:c r="C7" s="2"/>
      <x:c r="D7" s="2"/>
      <x:c r="E7" s="2"/>
      <x:c r="F7" s="2"/>
    </x:row>
    <x:row r="8" ht="42" customHeight="1">
      <x:c r="A8" s="4" t="str">
        <x:v>缺漏證據只是終端檢查，不代表決標核可。</x:v>
      </x:c>
      <x:c r="B8" s="2"/>
      <x:c r="C8" s="2"/>
      <x:c r="D8" s="2"/>
      <x:c r="E8" s="2"/>
      <x:c r="F8" s="2"/>
    </x:row>
    <x:row r="9" ht="42" customHeight="1">
      <x:c r="A9" s="4" t="str">
        <x:v>在決策紀錄保存簽認假設、樣品證據與決標例外。</x:v>
      </x:c>
      <x:c r="B9" s="2"/>
      <x:c r="C9" s="2"/>
      <x:c r="D9" s="2"/>
      <x:c r="E9" s="2"/>
      <x:c r="F9" s="2"/>
    </x:row>
    <x:row r="10" ht="42" customHeight="1">
      <x:c r="A10" s="4" t="str">
        <x:v>此處單價不含包裝；其他費用為整批總額而非每件。</x:v>
      </x:c>
      <x:c r="B10" s="2"/>
      <x:c r="C10" s="2"/>
      <x:c r="D10" s="2"/>
      <x:c r="E10" s="2"/>
      <x:c r="F10" s="2"/>
    </x:row>
    <x:row r="11" ht="42" customHeight="1">
      <x:c r="A11" s="4" t="str">
        <x:v>每份報價所有金額都須使用同一報價幣別。</x:v>
      </x:c>
      <x:c r="B11" s="2"/>
      <x:c r="C11" s="2"/>
      <x:c r="D11" s="2"/>
      <x:c r="E11" s="2"/>
      <x:c r="F11" s="2"/>
    </x:row>
    <x:row r="12" ht="42" customHeight="1">
      <x:c r="A12" s="4" t="str">
        <x:v>現金估計包含稅費支出；可扣抵稅額及會計處理由財務另行判斷。</x:v>
      </x:c>
      <x:c r="B12" s="2"/>
      <x:c r="C12" s="2"/>
      <x:c r="D12" s="2"/>
      <x:c r="E12" s="2"/>
      <x:c r="F12" s="2"/>
    </x:row>
    <x:row r="13" ht="42" customHeight="1">
      <x:c r="A13" s="4" t="str">
        <x:v>天數假設打樣、生產、運輸依序進行；並行須另經確認。</x:v>
      </x:c>
      <x:c r="B13" s="2"/>
      <x:c r="C13" s="2"/>
      <x:c r="D13" s="2"/>
      <x:c r="E13" s="2"/>
      <x:c r="F13" s="2"/>
    </x:row>
    <x:row r="14" ht="42" customHeight="1">
      <x:c r="A14" s="4" t="str">
        <x:v>可比較不等於決標，不自動排名或決定稅額。</x:v>
      </x:c>
      <x:c r="B14" s="2"/>
      <x:c r="C14" s="2"/>
      <x:c r="D14" s="2"/>
      <x:c r="E14" s="2"/>
      <x:c r="F14" s="2"/>
    </x:row>
    <x:row r="15" ht="42" customHeight="1">
      <x:c r="A15" s="4" t="str">
        <x:v>提供三份樣本含一份缺漏報價。新增時複製整欄並驗證公式。</x:v>
      </x:c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共同輸入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 t="str">
        <x:v>需求件數</x:v>
      </x:c>
      <x:c r="B5" s="6" t="n">
        <x:v>500</x:v>
      </x:c>
      <x:c r="C5" s="2"/>
      <x:c r="D5" s="2"/>
      <x:c r="E5" s="2"/>
      <x:c r="F5" s="2"/>
    </x:row>
    <x:row r="6" ht="26" customHeight="1">
      <x:c r="A6" s="2" t="str">
        <x:v>距到貨期限的日數</x:v>
      </x:c>
      <x:c r="B6" s="6" t="n">
        <x:v>60</x:v>
      </x:c>
      <x:c r="C6" s="2"/>
      <x:c r="D6" s="2"/>
      <x:c r="E6" s="2"/>
      <x:c r="F6" s="2"/>
    </x:row>
    <x:row r="7" ht="26" customHeight="1">
      <x:c r="A7" s="2" t="str">
        <x:v>審查日期</x:v>
      </x:c>
      <x:c r="B7" s="7" t="d">
        <x:v>2026-10-18T00:00:00.000Z</x:v>
      </x:c>
      <x:c r="C7" s="2"/>
      <x:c r="D7" s="2"/>
      <x:c r="E7" s="2"/>
      <x:c r="F7" s="2"/>
    </x:row>
    <x:row r="8" ht="26" customHeight="1">
      <x:c r="A8" s="2" t="str">
        <x:v>比較幣別</x:v>
      </x:c>
      <x:c r="B8" s="6" t="str">
        <x:v>USD</x:v>
      </x:c>
      <x:c r="C8" s="2"/>
      <x:c r="D8" s="2"/>
      <x:c r="E8" s="2"/>
      <x:c r="F8" s="2"/>
    </x:row>
    <x:row r="9" ht="26" customHeight="1">
      <x:c r="A9" s="2" t="str">
        <x:v>需求版本</x:v>
      </x:c>
      <x:c r="B9" s="6" t="str">
        <x:v>1.0</x:v>
      </x:c>
      <x:c r="C9" s="2"/>
      <x:c r="D9" s="2"/>
      <x:c r="E9" s="2"/>
      <x:c r="F9" s="2"/>
    </x:row>
    <x:row r="10" ht="26" customHeight="1">
      <x:c r="A10" s="2" t="str">
        <x:v>運費壓力倍數</x:v>
      </x:c>
      <x:c r="B10" s="6" t="n">
        <x:v>1</x:v>
      </x:c>
      <x:c r="C10" s="2"/>
      <x:c r="D10" s="2"/>
      <x:c r="E10" s="2"/>
      <x:c r="F10" s="2"/>
    </x:row>
    <x:row r="11" ht="26" customHeight="1">
      <x:c r="A11" s="2" t="str">
        <x:v>成本增加比例</x:v>
      </x:c>
      <x:c r="B11" s="8" t="n">
        <x:v>0</x:v>
      </x:c>
      <x:c r="C11" s="2"/>
      <x:c r="D11" s="2"/>
      <x:c r="E11" s="2"/>
      <x:c r="F11" s="2"/>
    </x:row>
    <x:row r="12" ht="26" customHeight="1">
      <x:c r="A12" s="2"/>
      <x:c r="B12" s="6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40" customHeight="1">
      <x:c r="A15" s="4" t="str">
        <x:v>三份報價使用相同的數量及日期。</x:v>
      </x:c>
      <x:c r="B15" s="2"/>
      <x:c r="C15" s="2"/>
      <x:c r="D15" s="2"/>
      <x:c r="E15" s="2"/>
      <x:c r="F15" s="2"/>
    </x:row>
    <x:row r="16" ht="40" customHeight="1">
      <x:c r="A16" s="4" t="str">
        <x:v>金額是示意比較幣值，不是市場行情。</x:v>
      </x:c>
      <x:c r="B16" s="2"/>
      <x:c r="C16" s="2"/>
      <x:c r="D16" s="2"/>
      <x:c r="E16" s="2"/>
      <x:c r="F16" s="2"/>
    </x:row>
    <x:row r="17" ht="40" customHeight="1">
      <x:c r="A17" s="4" t="str">
        <x:v>藍字欄位可編輯，黑字公式負責計算。</x:v>
      </x:c>
      <x:c r="B17" s="2"/>
      <x:c r="C17" s="2"/>
      <x:c r="D17" s="2"/>
      <x:c r="E17" s="2"/>
      <x:c r="F17" s="2"/>
    </x:row>
    <x:row r="18" ht="40" customHeight="1">
      <x:c r="A18" s="4" t="str">
        <x:v>各費用均用該報價幣別；確認不收費才填零。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dataValidations count="1">
    <x:dataValidation type="whole" operator="between" sqref="B5">
      <x:formula1>1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供應商報價比較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項目</x:v>
      </x:c>
      <x:c r="B4" s="14" t="str">
        <x:v>供應商甲</x:v>
      </x:c>
      <x:c r="C4" s="14" t="str">
        <x:v>供應商乙</x:v>
      </x:c>
      <x:c r="D4" s="14" t="str">
        <x:v>供應商丙</x:v>
      </x:c>
      <x:c r="E4" s="2"/>
      <x:c r="F4" s="2"/>
    </x:row>
    <x:row r="5" ht="26" customHeight="1">
      <x:c r="A5" s="2" t="str">
        <x:v>報價版本</x:v>
      </x:c>
      <x:c r="B5" s="9" t="str">
        <x:v>A-1</x:v>
      </x:c>
      <x:c r="C5" s="9" t="str">
        <x:v>B-1</x:v>
      </x:c>
      <x:c r="D5" s="9" t="str">
        <x:v>C-1</x:v>
      </x:c>
      <x:c r="E5" s="2"/>
      <x:c r="F5" s="2"/>
    </x:row>
    <x:row r="6" ht="26" customHeight="1">
      <x:c r="A6" s="2" t="str">
        <x:v>報價幣別</x:v>
      </x:c>
      <x:c r="B6" s="9" t="str">
        <x:v>USD</x:v>
      </x:c>
      <x:c r="C6" s="9" t="str">
        <x:v>USD</x:v>
      </x:c>
      <x:c r="D6" s="9" t="str">
        <x:v>USD</x:v>
      </x:c>
      <x:c r="E6" s="2"/>
      <x:c r="F6" s="2"/>
    </x:row>
    <x:row r="7" ht="26" customHeight="1">
      <x:c r="A7" s="2" t="str">
        <x:v>每單位報價幣換比較幣</x:v>
      </x:c>
      <x:c r="B7" s="9" t="n">
        <x:v>1</x:v>
      </x:c>
      <x:c r="C7" s="9" t="n">
        <x:v>1</x:v>
      </x:c>
      <x:c r="D7" s="9" t="n">
        <x:v>1</x:v>
      </x:c>
      <x:c r="E7" s="2"/>
      <x:c r="F7" s="2"/>
    </x:row>
    <x:row r="8" ht="26" customHeight="1">
      <x:c r="A8" s="2" t="str">
        <x:v>匯率證據日期</x:v>
      </x:c>
      <x:c r="B8" s="10" t="d">
        <x:v>2026-10-18T00:00:00.000Z</x:v>
      </x:c>
      <x:c r="C8" s="10" t="d">
        <x:v>2026-10-18T00:00:00.000Z</x:v>
      </x:c>
      <x:c r="D8" s="10" t="d">
        <x:v>2026-10-18T00:00:00.000Z</x:v>
      </x:c>
      <x:c r="E8" s="2"/>
      <x:c r="F8" s="2"/>
    </x:row>
    <x:row r="9" ht="26" customHeight="1">
      <x:c r="A9" s="2" t="str">
        <x:v>最低訂購件數</x:v>
      </x:c>
      <x:c r="B9" s="9" t="n">
        <x:v>500</x:v>
      </x:c>
      <x:c r="C9" s="9" t="n">
        <x:v>300</x:v>
      </x:c>
      <x:c r="D9" s="9" t="n">
        <x:v>500</x:v>
      </x:c>
      <x:c r="E9" s="2"/>
      <x:c r="F9" s="2"/>
    </x:row>
    <x:row r="10" ht="26" customHeight="1">
      <x:c r="A10" s="2" t="str">
        <x:v>級距起始件數</x:v>
      </x:c>
      <x:c r="B10" s="9" t="n">
        <x:v>1000</x:v>
      </x:c>
      <x:c r="C10" s="9" t="n">
        <x:v>1000</x:v>
      </x:c>
      <x:c r="D10" s="9" t="n">
        <x:v>1000</x:v>
      </x:c>
      <x:c r="E10" s="2"/>
      <x:c r="F10" s="2"/>
    </x:row>
    <x:row r="11" ht="26" customHeight="1">
      <x:c r="A11" s="2" t="str">
        <x:v>級距以下單價</x:v>
      </x:c>
      <x:c r="B11" s="11" t="n">
        <x:v>18</x:v>
      </x:c>
      <x:c r="C11" s="11" t="n">
        <x:v>20</x:v>
      </x:c>
      <x:c r="D11" s="11" t="n">
        <x:v>17</x:v>
      </x:c>
      <x:c r="E11" s="2"/>
      <x:c r="F11" s="2"/>
    </x:row>
    <x:row r="12" ht="26" customHeight="1">
      <x:c r="A12" s="2" t="str">
        <x:v>達級距單價</x:v>
      </x:c>
      <x:c r="B12" s="11" t="n">
        <x:v>17</x:v>
      </x:c>
      <x:c r="C12" s="11" t="n">
        <x:v>19</x:v>
      </x:c>
      <x:c r="D12" s="11" t="n">
        <x:v>16</x:v>
      </x:c>
      <x:c r="E12" s="2"/>
      <x:c r="F12" s="2"/>
    </x:row>
    <x:row r="13" ht="26" customHeight="1">
      <x:c r="A13" s="2" t="str">
        <x:v>每件包裝費</x:v>
      </x:c>
      <x:c r="B13" s="11" t="n">
        <x:v>2</x:v>
      </x:c>
      <x:c r="C13" s="11" t="n">
        <x:v>2</x:v>
      </x:c>
      <x:c r="D13" s="11" t="n">
        <x:v>2</x:v>
      </x:c>
      <x:c r="E13" s="2"/>
      <x:c r="F13" s="2"/>
    </x:row>
    <x:row r="14" ht="26" customHeight="1">
      <x:c r="A14" s="2" t="str">
        <x:v>開模費總額</x:v>
      </x:c>
      <x:c r="B14" s="11" t="n">
        <x:v>1800</x:v>
      </x:c>
      <x:c r="C14" s="11" t="n">
        <x:v>300</x:v>
      </x:c>
      <x:c r="D14" s="11" t="n">
        <x:v>0</x:v>
      </x:c>
      <x:c r="E14" s="2"/>
      <x:c r="F14" s="2"/>
    </x:row>
    <x:row r="15" ht="26" customHeight="1">
      <x:c r="A15" s="2" t="str">
        <x:v>樣品費總額</x:v>
      </x:c>
      <x:c r="B15" s="11" t="n">
        <x:v>200</x:v>
      </x:c>
      <x:c r="C15" s="11" t="n">
        <x:v>100</x:v>
      </x:c>
      <x:c r="D15" s="11" t="n">
        <x:v>100</x:v>
      </x:c>
      <x:c r="E15" s="2"/>
      <x:c r="F15" s="2"/>
    </x:row>
    <x:row r="16" ht="26" customHeight="1">
      <x:c r="A16" s="2" t="str">
        <x:v>運費總額</x:v>
      </x:c>
      <x:c r="B16" s="11" t="n">
        <x:v>600</x:v>
      </x:c>
      <x:c r="C16" s="11" t="n">
        <x:v>400</x:v>
      </x:c>
      <x:c r="D16" s="11"/>
      <x:c r="E16" s="2"/>
      <x:c r="F16" s="2"/>
    </x:row>
    <x:row r="17" ht="26" customHeight="1">
      <x:c r="A17" s="2" t="str">
        <x:v>報關費總額</x:v>
      </x:c>
      <x:c r="B17" s="11" t="n">
        <x:v>0</x:v>
      </x:c>
      <x:c r="C17" s="11" t="n">
        <x:v>0</x:v>
      </x:c>
      <x:c r="D17" s="11" t="n">
        <x:v>0</x:v>
      </x:c>
      <x:c r="E17" s="2"/>
      <x:c r="F17" s="2"/>
    </x:row>
    <x:row r="18" ht="26" customHeight="1">
      <x:c r="A18" s="2" t="str">
        <x:v>稅費現金支出</x:v>
      </x:c>
      <x:c r="B18" s="11" t="n">
        <x:v>0</x:v>
      </x:c>
      <x:c r="C18" s="11" t="n">
        <x:v>0</x:v>
      </x:c>
      <x:c r="D18" s="11" t="n">
        <x:v>0</x:v>
      </x:c>
      <x:c r="E18" s="2"/>
      <x:c r="F18" s="2"/>
    </x:row>
    <x:row r="19" ht="26" customHeight="1">
      <x:c r="A19" s="2" t="str">
        <x:v>末端配送費總額</x:v>
      </x:c>
      <x:c r="B19" s="11" t="n">
        <x:v>150</x:v>
      </x:c>
      <x:c r="C19" s="11" t="n">
        <x:v>250</x:v>
      </x:c>
      <x:c r="D19" s="11" t="n">
        <x:v>150</x:v>
      </x:c>
      <x:c r="E19" s="2"/>
      <x:c r="F19" s="2"/>
    </x:row>
    <x:row r="20" ht="26" customHeight="1">
      <x:c r="A20" s="2" t="str">
        <x:v>生產日曆天數</x:v>
      </x:c>
      <x:c r="B20" s="9" t="n">
        <x:v>40</x:v>
      </x:c>
      <x:c r="C20" s="9" t="n">
        <x:v>20</x:v>
      </x:c>
      <x:c r="D20" s="9" t="n">
        <x:v>30</x:v>
      </x:c>
      <x:c r="E20" s="2"/>
      <x:c r="F20" s="2"/>
    </x:row>
    <x:row r="21" ht="26" customHeight="1">
      <x:c r="A21" s="2" t="str">
        <x:v>樣品日曆天數</x:v>
      </x:c>
      <x:c r="B21" s="9" t="n">
        <x:v>5</x:v>
      </x:c>
      <x:c r="C21" s="9" t="n">
        <x:v>5</x:v>
      </x:c>
      <x:c r="D21" s="9" t="n">
        <x:v>5</x:v>
      </x:c>
      <x:c r="E21" s="2"/>
      <x:c r="F21" s="2"/>
    </x:row>
    <x:row r="22" ht="26" customHeight="1">
      <x:c r="A22" s="2" t="str">
        <x:v>運輸日曆天數</x:v>
      </x:c>
      <x:c r="B22" s="9" t="n">
        <x:v>5</x:v>
      </x:c>
      <x:c r="C22" s="9" t="n">
        <x:v>5</x:v>
      </x:c>
      <x:c r="D22" s="9" t="n">
        <x:v>5</x:v>
      </x:c>
      <x:c r="E22" s="2"/>
      <x:c r="F22" s="2"/>
    </x:row>
    <x:row r="23" ht="26" customHeight="1">
      <x:c r="A23" s="2" t="str">
        <x:v>報價有效期限</x:v>
      </x:c>
      <x:c r="B23" s="10" t="d">
        <x:v>2026-11-17T00:00:00.000Z</x:v>
      </x:c>
      <x:c r="C23" s="10" t="d">
        <x:v>2026-11-17T00:00:00.000Z</x:v>
      </x:c>
      <x:c r="D23" s="10" t="d">
        <x:v>2026-11-17T00:00:00.000Z</x:v>
      </x:c>
      <x:c r="E23" s="2"/>
      <x:c r="F23" s="2"/>
    </x:row>
    <x:row r="24" ht="26" customHeight="1">
      <x:c r="A24" s="2" t="str">
        <x:v>樣品已核可</x:v>
      </x:c>
      <x:c r="B24" s="9" t="str">
        <x:v>已確認</x:v>
      </x:c>
      <x:c r="C24" s="9" t="str">
        <x:v>已確認</x:v>
      </x:c>
      <x:c r="D24" s="9" t="str">
        <x:v>待確認</x:v>
      </x:c>
      <x:c r="E24" s="2"/>
      <x:c r="F24" s="2"/>
    </x:row>
    <x:row r="25" ht="26" customHeight="1">
      <x:c r="A25" s="2" t="str">
        <x:v>關務稅費範圍完整</x:v>
      </x:c>
      <x:c r="B25" s="9" t="str">
        <x:v>已確認</x:v>
      </x:c>
      <x:c r="C25" s="9" t="str">
        <x:v>已確認</x:v>
      </x:c>
      <x:c r="D25" s="9" t="str">
        <x:v>待確認</x:v>
      </x:c>
      <x:c r="E25" s="2"/>
      <x:c r="F25" s="2"/>
    </x:row>
    <x:row r="26" ht="26" customHeight="1">
      <x:c r="A26" s="2" t="str">
        <x:v>產能已確認</x:v>
      </x:c>
      <x:c r="B26" s="9" t="str">
        <x:v>已確認</x:v>
      </x:c>
      <x:c r="C26" s="9" t="str">
        <x:v>已確認</x:v>
      </x:c>
      <x:c r="D26" s="9" t="str">
        <x:v>已確認</x:v>
      </x:c>
      <x:c r="E26" s="2"/>
      <x:c r="F26" s="2"/>
    </x:row>
    <x:row r="27" ht="26" customHeight="1">
      <x:c r="A27" s="2" t="str">
        <x:v>報價證據編號</x:v>
      </x:c>
      <x:c r="B27" s="9" t="str">
        <x:v>A-1</x:v>
      </x:c>
      <x:c r="C27" s="9" t="str">
        <x:v>B-1</x:v>
      </x:c>
      <x:c r="D27" s="9" t="str">
        <x:v>C-1</x:v>
      </x:c>
      <x:c r="E27" s="2"/>
      <x:c r="F27" s="2"/>
    </x:row>
    <x:row r="28" ht="26" customHeight="1">
      <x:c r="A28" s="2" t="str">
        <x:v>訂購件數</x:v>
      </x:c>
      <x:c r="B28" s="2" t="n">
        <x:f>IF(AND(ISNUMBER('共同輸入'!$B$5),'共同輸入'!$B$5&gt;0,ISNUMBER(B9),B9&gt;0),MAX('共同輸入'!$B$5,B9),"")</x:f>
        <x:v>500</x:v>
      </x:c>
      <x:c r="C28" s="2" t="n">
        <x:f>IF(AND(ISNUMBER('共同輸入'!$B$5),'共同輸入'!$B$5&gt;0,ISNUMBER(C9),C9&gt;0),MAX('共同輸入'!$B$5,C9),"")</x:f>
        <x:v>500</x:v>
      </x:c>
      <x:c r="D28" s="2" t="n">
        <x:f>IF(AND(ISNUMBER('共同輸入'!$B$5),'共同輸入'!$B$5&gt;0,ISNUMBER(D9),D9&gt;0),MAX('共同輸入'!$B$5,D9),"")</x:f>
        <x:v>500</x:v>
      </x:c>
      <x:c r="E28" s="2"/>
      <x:c r="F28" s="2"/>
    </x:row>
    <x:row r="29" ht="26" customHeight="1">
      <x:c r="A29" s="2" t="str">
        <x:v>多購件數</x:v>
      </x:c>
      <x:c r="B29" s="2" t="n">
        <x:f>IF(ISNUMBER(B28),B28-'共同輸入'!$B$5,"")</x:f>
        <x:v>0</x:v>
      </x:c>
      <x:c r="C29" s="2" t="n">
        <x:f>IF(ISNUMBER(C28),C28-'共同輸入'!$B$5,"")</x:f>
        <x:v>0</x:v>
      </x:c>
      <x:c r="D29" s="2" t="n">
        <x:f>IF(ISNUMBER(D28),D28-'共同輸入'!$B$5,"")</x:f>
        <x:v>0</x:v>
      </x:c>
      <x:c r="E29" s="2"/>
      <x:c r="F29" s="2"/>
    </x:row>
    <x:row r="30" ht="26" customHeight="1">
      <x:c r="A30" s="2" t="str">
        <x:v>採用單價</x:v>
      </x:c>
      <x:c r="B30" s="12" t="n">
        <x:f>IF(AND(ISNUMBER(B28),ISNUMBER(B10),B10&gt;0),IF(B28&gt;=B10,IF(ISNUMBER(B12),B12,""),IF(ISNUMBER(B11),B11,"")),"")</x:f>
        <x:v>18</x:v>
      </x:c>
      <x:c r="C30" s="12" t="n">
        <x:f>IF(AND(ISNUMBER(C28),ISNUMBER(C10),C10&gt;0),IF(C28&gt;=C10,IF(ISNUMBER(C12),C12,""),IF(ISNUMBER(C11),C11,"")),"")</x:f>
        <x:v>20</x:v>
      </x:c>
      <x:c r="D30" s="12" t="n">
        <x:f>IF(AND(ISNUMBER(D28),ISNUMBER(D10),D10&gt;0),IF(D28&gt;=D10,IF(ISNUMBER(D12),D12,""),IF(ISNUMBER(D11),D11,"")),"")</x:f>
        <x:v>17</x:v>
      </x:c>
      <x:c r="E30" s="2"/>
      <x:c r="F30" s="2"/>
    </x:row>
    <x:row r="31" ht="26" customHeight="1">
      <x:c r="A31" s="2" t="str">
        <x:v>商品及包裝總額</x:v>
      </x:c>
      <x:c r="B31" s="12" t="n">
        <x:f>IF(AND(ISNUMBER(B28),ISNUMBER(B30),ISNUMBER(B13)),B28*SUM(B30,B13),"")</x:f>
        <x:v>10000</x:v>
      </x:c>
      <x:c r="C31" s="12" t="n">
        <x:f>IF(AND(ISNUMBER(C28),ISNUMBER(C30),ISNUMBER(C13)),C28*SUM(C30,C13),"")</x:f>
        <x:v>11000</x:v>
      </x:c>
      <x:c r="D31" s="12" t="n">
        <x:f>IF(AND(ISNUMBER(D28),ISNUMBER(D30),ISNUMBER(D13)),D28*SUM(D30,D13),"")</x:f>
        <x:v>9500</x:v>
      </x:c>
      <x:c r="E31" s="2"/>
      <x:c r="F31" s="2"/>
    </x:row>
    <x:row r="32" ht="26" customHeight="1">
      <x:c r="A32" s="2" t="str">
        <x:v>固定費用</x:v>
      </x:c>
      <x:c r="B32" s="12" t="n">
        <x:f>IF(COUNT(B14:B19)=6,SUM(B14:B15,B17:B19)+B16*'共同輸入'!$B$10,"")</x:f>
        <x:v>2750</x:v>
      </x:c>
      <x:c r="C32" s="12" t="n">
        <x:f>IF(COUNT(C14:C19)=6,SUM(C14:C15,C17:C19)+C16*'共同輸入'!$B$10,"")</x:f>
        <x:v>1050</x:v>
      </x:c>
      <x:c r="D32" s="12" t="str">
        <x:f>IF(COUNT(D14:D19)=6,SUM(D14:D15,D17:D19)+D16*'共同輸入'!$B$10,"")</x:f>
      </x:c>
      <x:c r="E32" s="2"/>
      <x:c r="F32" s="2"/>
    </x:row>
    <x:row r="33" ht="26" customHeight="1">
      <x:c r="A33" s="2" t="str">
        <x:v>報價幣現金估計</x:v>
      </x:c>
      <x:c r="B33" s="12" t="n">
        <x:f>IF(AND(ISNUMBER(B31),ISNUMBER(B32)),SUM(B31:B32)*(1+'共同輸入'!$B$11),"")</x:f>
        <x:v>12750</x:v>
      </x:c>
      <x:c r="C33" s="12" t="n">
        <x:f>IF(AND(ISNUMBER(C31),ISNUMBER(C32)),SUM(C31:C32)*(1+'共同輸入'!$B$11),"")</x:f>
        <x:v>12050</x:v>
      </x:c>
      <x:c r="D33" s="12" t="str">
        <x:f>IF(AND(ISNUMBER(D31),ISNUMBER(D32)),SUM(D31:D32)*(1+'共同輸入'!$B$11),"")</x:f>
      </x:c>
      <x:c r="E33" s="2"/>
      <x:c r="F33" s="2"/>
    </x:row>
    <x:row r="34" ht="26" customHeight="1">
      <x:c r="A34" s="2" t="str">
        <x:v>比較幣現金估計</x:v>
      </x:c>
      <x:c r="B34" s="12" t="n">
        <x:f>IF(AND(ISNUMBER(B33),ISNUMBER(B7),B7&gt;0,ISNUMBER(B8)),B33*B7,"")</x:f>
        <x:v>12750</x:v>
      </x:c>
      <x:c r="C34" s="12" t="n">
        <x:f>IF(AND(ISNUMBER(C33),ISNUMBER(C7),C7&gt;0,ISNUMBER(C8)),C33*C7,"")</x:f>
        <x:v>12050</x:v>
      </x:c>
      <x:c r="D34" s="12" t="str">
        <x:f>IF(AND(ISNUMBER(D33),ISNUMBER(D7),D7&gt;0,ISNUMBER(D8)),D33*D7,"")</x:f>
      </x:c>
      <x:c r="E34" s="2"/>
      <x:c r="F34" s="2"/>
    </x:row>
    <x:row r="35" ht="26" customHeight="1">
      <x:c r="A35" s="2" t="str">
        <x:v>每需求件現金估計</x:v>
      </x:c>
      <x:c r="B35" s="12" t="n">
        <x:f>IF(AND(ISNUMBER(B34),ISNUMBER('共同輸入'!$B$5),'共同輸入'!$B$5&gt;0),B34/'共同輸入'!$B$5,"")</x:f>
        <x:v>25.5</x:v>
      </x:c>
      <x:c r="C35" s="12" t="n">
        <x:f>IF(AND(ISNUMBER(C34),ISNUMBER('共同輸入'!$B$5),'共同輸入'!$B$5&gt;0),C34/'共同輸入'!$B$5,"")</x:f>
        <x:v>24.1</x:v>
      </x:c>
      <x:c r="D35" s="12" t="str">
        <x:f>IF(AND(ISNUMBER(D34),ISNUMBER('共同輸入'!$B$5),'共同輸入'!$B$5&gt;0),D34/'共同輸入'!$B$5,"")</x:f>
      </x:c>
      <x:c r="E35" s="2"/>
      <x:c r="F35" s="2"/>
    </x:row>
    <x:row r="36" ht="26" customHeight="1">
      <x:c r="A36" s="2" t="str">
        <x:v>總日曆天數</x:v>
      </x:c>
      <x:c r="B36" s="2" t="n">
        <x:f>IF(COUNT(B20:B22)=3,SUM(B20:B22),"")</x:f>
        <x:v>50</x:v>
      </x:c>
      <x:c r="C36" s="2" t="n">
        <x:f>IF(COUNT(C20:C22)=3,SUM(C20:C22),"")</x:f>
        <x:v>30</x:v>
      </x:c>
      <x:c r="D36" s="2" t="n">
        <x:f>IF(COUNT(D20:D22)=3,SUM(D20:D22),"")</x:f>
        <x:v>40</x:v>
      </x:c>
      <x:c r="E36" s="2"/>
      <x:c r="F36" s="2"/>
    </x:row>
    <x:row r="37" ht="26" customHeight="1">
      <x:c r="A37" s="2" t="str">
        <x:v>到貨緩衝天數</x:v>
      </x:c>
      <x:c r="B37" s="2" t="n">
        <x:f>IF(AND(ISNUMBER(B36),ISNUMBER('共同輸入'!$B$6)),'共同輸入'!$B$6-B36,"")</x:f>
        <x:v>10</x:v>
      </x:c>
      <x:c r="C37" s="2" t="n">
        <x:f>IF(AND(ISNUMBER(C36),ISNUMBER('共同輸入'!$B$6)),'共同輸入'!$B$6-C36,"")</x:f>
        <x:v>30</x:v>
      </x:c>
      <x:c r="D37" s="2" t="n">
        <x:f>IF(AND(ISNUMBER(D36),ISNUMBER('共同輸入'!$B$6)),'共同輸入'!$B$6-D36,"")</x:f>
        <x:v>20</x:v>
      </x:c>
      <x:c r="E37" s="2"/>
      <x:c r="F37" s="2"/>
    </x:row>
    <x:row r="38" ht="48" customHeight="1">
      <x:c r="A38" s="2" t="str">
        <x:v>成本輸入狀態</x:v>
      </x:c>
      <x:c r="B38" s="4" t="str">
        <x:f>IF(OR(NOT(ISNUMBER(B34)),NOT(ISNUMBER(B37))),"缺成本或匯率輸入",IF(OR(B30&lt;0,MIN(B13:B22)&lt;0,NOT(ISNUMBER('共同輸入'!$B$10)),'共同輸入'!$B$10&lt;0,NOT(ISNUMBER('共同輸入'!$B$11)),'共同輸入'!$B$11&lt;0),"輸入不合規","可比較"))</x:f>
        <x:v>可比較</x:v>
      </x:c>
      <x:c r="C38" s="4" t="str">
        <x:f>IF(OR(NOT(ISNUMBER(C34)),NOT(ISNUMBER(C37))),"缺成本或匯率輸入",IF(OR(C30&lt;0,MIN(C13:C22)&lt;0,NOT(ISNUMBER('共同輸入'!$B$10)),'共同輸入'!$B$10&lt;0,NOT(ISNUMBER('共同輸入'!$B$11)),'共同輸入'!$B$11&lt;0),"輸入不合規","可比較"))</x:f>
        <x:v>可比較</x:v>
      </x:c>
      <x:c r="D38" s="4" t="str">
        <x:f>IF(OR(NOT(ISNUMBER(D34)),NOT(ISNUMBER(D37))),"缺成本或匯率輸入",IF(OR(D30&lt;0,MIN(D13:D22)&lt;0,NOT(ISNUMBER('共同輸入'!$B$10)),'共同輸入'!$B$10&lt;0,NOT(ISNUMBER('共同輸入'!$B$11)),'共同輸入'!$B$11&lt;0),"輸入不合規","可比較"))</x:f>
        <x:v>缺成本或匯率輸入</x:v>
      </x:c>
      <x:c r="E38" s="2"/>
      <x:c r="F38" s="2"/>
    </x:row>
    <x:row r="39" ht="48" customHeight="1">
      <x:c r="A39" s="2" t="str">
        <x:v>證據狀態</x:v>
      </x:c>
      <x:c r="B39" s="4" t="str">
        <x:f>IF(AND(B24="已確認",B25="已確認",B26="已確認",B27&lt;&gt;"",COUNTIFS($B$27:$D$27,B27)=1,B6&lt;&gt;"",'共同輸入'!$B$8&lt;&gt;"",'共同輸入'!$B$9&lt;&gt;"",B5&lt;&gt;"",ISNUMBER(B8),B8&lt;='共同輸入'!$B$7),"可比較","證據未完整")</x:f>
        <x:v>可比較</x:v>
      </x:c>
      <x:c r="C39" s="4" t="str">
        <x:f>IF(AND(C24="已確認",C25="已確認",C26="已確認",C27&lt;&gt;"",COUNTIFS($B$27:$D$27,C27)=1,C6&lt;&gt;"",'共同輸入'!$B$8&lt;&gt;"",'共同輸入'!$B$9&lt;&gt;"",C5&lt;&gt;"",ISNUMBER(C8),C8&lt;='共同輸入'!$B$7),"可比較","證據未完整")</x:f>
        <x:v>可比較</x:v>
      </x:c>
      <x:c r="D39" s="4" t="str">
        <x:f>IF(AND(D24="已確認",D25="已確認",D26="已確認",D27&lt;&gt;"",COUNTIFS($B$27:$D$27,D27)=1,D6&lt;&gt;"",'共同輸入'!$B$8&lt;&gt;"",'共同輸入'!$B$9&lt;&gt;"",D5&lt;&gt;"",ISNUMBER(D8),D8&lt;='共同輸入'!$B$7),"可比較","證據未完整")</x:f>
        <x:v>證據未完整</x:v>
      </x:c>
      <x:c r="E39" s="2"/>
      <x:c r="F39" s="2"/>
    </x:row>
    <x:row r="40" ht="48" customHeight="1">
      <x:c r="A40" s="2" t="str">
        <x:v>決策狀態</x:v>
      </x:c>
      <x:c r="B40" s="4" t="str">
        <x:f>IF(B38&lt;&gt;"可比較","暫停",IF(B39&lt;&gt;"可比較","暫停",IF(OR(NOT(ISNUMBER(B23)),NOT(ISNUMBER('共同輸入'!$B$7))),"暫停",IF(B23&lt;'共同輸入'!$B$7,"報價已過期",IF(B37&lt;0,"到貨逾期","成本可比較仍須決標審查")))))</x:f>
        <x:v>成本可比較仍須決標審查</x:v>
      </x:c>
      <x:c r="C40" s="4" t="str">
        <x:f>IF(C38&lt;&gt;"可比較","暫停",IF(C39&lt;&gt;"可比較","暫停",IF(OR(NOT(ISNUMBER(C23)),NOT(ISNUMBER('共同輸入'!$B$7))),"暫停",IF(C23&lt;'共同輸入'!$B$7,"報價已過期",IF(C37&lt;0,"到貨逾期","成本可比較仍須決標審查")))))</x:f>
        <x:v>成本可比較仍須決標審查</x:v>
      </x:c>
      <x:c r="D40" s="4" t="str">
        <x:f>IF(D38&lt;&gt;"可比較","暫停",IF(D39&lt;&gt;"可比較","暫停",IF(OR(NOT(ISNUMBER(D23)),NOT(ISNUMBER('共同輸入'!$B$7))),"暫停",IF(D23&lt;'共同輸入'!$B$7,"報價已過期",IF(D37&lt;0,"到貨逾期","成本可比較仍須決標審查")))))</x:f>
        <x:v>暫停</x:v>
      </x:c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conditionalFormatting sqref="B38:D40">
    <x:cfRule type="containsText" dxfId="0" priority="1" operator="containsText" text="暫停"/>
  </x:conditionalFormatting>
  <x:conditionalFormatting sqref="B24:D26">
    <x:cfRule type="containsText" dxfId="1" priority="2" operator="containsText" text="待確認"/>
  </x:conditionalFormatting>
  <x:dataValidations count="1">
    <x:dataValidation type="list" sqref="B24:D26">
      <x:formula1>"已確認,待確認"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8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情境測試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52" customHeight="1">
      <x:c r="A5" s="4" t="str">
        <x:v>使用同一套計算。修改共同輸入、重算、記錄結果後還原。</x:v>
      </x:c>
      <x:c r="B5" s="2"/>
      <x:c r="C5" s="2"/>
      <x:c r="D5" s="2"/>
      <x:c r="E5" s="2"/>
      <x:c r="F5" s="2"/>
    </x:row>
    <x:row r="6" ht="52" customHeight="1">
      <x:c r="A6" s="4" t="str">
        <x:v>二千件時甲採十七、乙採十九的示意單價；須先確認真實報價涵蓋此級距。</x:v>
      </x:c>
      <x:c r="B6" s="2"/>
      <x:c r="C6" s="2"/>
      <x:c r="D6" s="2"/>
      <x:c r="E6" s="2"/>
      <x:c r="F6" s="2"/>
    </x:row>
    <x:row r="7" ht="52" customHeight="1">
      <x:c r="A7" s="4" t="str">
        <x:v>運費倍數及成本增幅僅改變現金估計，不決定稅制或分類。</x:v>
      </x:c>
      <x:c r="B7" s="2"/>
      <x:c r="C7" s="2"/>
      <x:c r="D7" s="2"/>
      <x:c r="E7" s="2"/>
      <x:c r="F7" s="2"/>
    </x:row>
    <x:row r="8" ht="52" customHeight="1">
      <x:c r="A8" s="4" t="str">
        <x:v>未選到的價格級距留白，不會阻擋已選級距。</x:v>
      </x:c>
      <x:c r="B8" s="2"/>
      <x:c r="C8" s="2"/>
      <x:c r="D8" s="2"/>
      <x:c r="E8" s="2"/>
      <x:c r="F8" s="2"/>
    </x:row>
    <x:row r="9" ht="52" customHeight="1">
      <x:c r="A9" s="4" t="str">
        <x:v>跨兩國案例應各建一份工作副本，分清進口人、稅費與配送責任。</x:v>
      </x:c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缺漏證據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報價</x:v>
      </x:c>
      <x:c r="B4" s="14" t="str">
        <x:v>缺漏費用欄數</x:v>
      </x:c>
      <x:c r="C4" s="14" t="str">
        <x:v>樣品</x:v>
      </x:c>
      <x:c r="D4" s="14" t="str">
        <x:v>關務範圍</x:v>
      </x:c>
      <x:c r="E4" s="14" t="str">
        <x:v>產能</x:v>
      </x:c>
      <x:c r="F4" s="14" t="str">
        <x:v>決策</x:v>
      </x:c>
    </x:row>
    <x:row r="5" ht="46" customHeight="1">
      <x:c r="A5" s="2" t="str">
        <x:v>供應商甲</x:v>
      </x:c>
      <x:c r="B5" s="2" t="n">
        <x:f>COUNTBLANK('報價明細'!B14:B19)</x:f>
        <x:v>0</x:v>
      </x:c>
      <x:c r="C5" s="2" t="str">
        <x:f>'報價明細'!B24</x:f>
        <x:v>已確認</x:v>
      </x:c>
      <x:c r="D5" s="2" t="str">
        <x:f>'報價明細'!B25</x:f>
        <x:v>已確認</x:v>
      </x:c>
      <x:c r="E5" s="2" t="str">
        <x:f>'報價明細'!B26</x:f>
        <x:v>已確認</x:v>
      </x:c>
      <x:c r="F5" s="4" t="str">
        <x:f>'報價明細'!B40</x:f>
        <x:v>成本可比較仍須決標審查</x:v>
      </x:c>
    </x:row>
    <x:row r="6" ht="46" customHeight="1">
      <x:c r="A6" s="2" t="str">
        <x:v>供應商乙</x:v>
      </x:c>
      <x:c r="B6" s="2" t="n">
        <x:f>COUNTBLANK('報價明細'!C14:C19)</x:f>
        <x:v>0</x:v>
      </x:c>
      <x:c r="C6" s="2" t="str">
        <x:f>'報價明細'!C24</x:f>
        <x:v>已確認</x:v>
      </x:c>
      <x:c r="D6" s="2" t="str">
        <x:f>'報價明細'!C25</x:f>
        <x:v>已確認</x:v>
      </x:c>
      <x:c r="E6" s="2" t="str">
        <x:f>'報價明細'!C26</x:f>
        <x:v>已確認</x:v>
      </x:c>
      <x:c r="F6" s="4" t="str">
        <x:f>'報價明細'!C40</x:f>
        <x:v>成本可比較仍須決標審查</x:v>
      </x:c>
    </x:row>
    <x:row r="7" ht="46" customHeight="1">
      <x:c r="A7" s="2" t="str">
        <x:v>供應商丙</x:v>
      </x:c>
      <x:c r="B7" s="2" t="n">
        <x:f>COUNTBLANK('報價明細'!D14:D19)</x:f>
        <x:v>1</x:v>
      </x:c>
      <x:c r="C7" s="2" t="str">
        <x:f>'報價明細'!D24</x:f>
        <x:v>待確認</x:v>
      </x:c>
      <x:c r="D7" s="2" t="str">
        <x:f>'報價明細'!D25</x:f>
        <x:v>待確認</x:v>
      </x:c>
      <x:c r="E7" s="2" t="str">
        <x:f>'報價明細'!D26</x:f>
        <x:v>已確認</x:v>
      </x:c>
      <x:c r="F7" s="4" t="str">
        <x:f>'報價明細'!D40</x:f>
        <x:v>暫停</x:v>
      </x:c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764b7b95efbb42b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決策紀錄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報價識別</x:v>
      </x:c>
      <x:c r="B4" s="14" t="str">
        <x:v>版本</x:v>
      </x:c>
      <x:c r="C4" s="14" t="str">
        <x:v>決策負責人</x:v>
      </x:c>
      <x:c r="D4" s="14" t="str">
        <x:v>決策日期</x:v>
      </x:c>
      <x:c r="E4" s="14" t="str">
        <x:v>處置</x:v>
      </x:c>
      <x:c r="F4" s="14" t="str">
        <x:v>例外及證據</x:v>
      </x:c>
    </x:row>
    <x:row r="5" ht="26" customHeight="1">
      <x:c r="A5" s="2" t="str">
        <x:v>A-1</x:v>
      </x:c>
      <x:c r="B5" s="2" t="str">
        <x:v>1.0</x:v>
      </x:c>
      <x:c r="C5" s="6"/>
      <x:c r="D5" s="7"/>
      <x:c r="E5" s="6"/>
      <x:c r="F5" s="6"/>
    </x:row>
    <x:row r="6" ht="26" customHeight="1">
      <x:c r="A6" s="2" t="str">
        <x:v>B-1</x:v>
      </x:c>
      <x:c r="B6" s="2" t="str">
        <x:v>1.0</x:v>
      </x:c>
      <x:c r="C6" s="6"/>
      <x:c r="D6" s="7"/>
      <x:c r="E6" s="6"/>
      <x:c r="F6" s="6"/>
    </x:row>
    <x:row r="7" ht="26" customHeight="1">
      <x:c r="A7" s="2" t="str">
        <x:v>C-1</x:v>
      </x:c>
      <x:c r="B7" s="2" t="str">
        <x:v>1.0</x:v>
      </x:c>
      <x:c r="C7" s="6"/>
      <x:c r="D7" s="7"/>
      <x:c r="E7" s="6"/>
      <x:c r="F7" s="6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10e6f1a2992c47e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115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資料來源與方法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0" customHeight="1">
      <x:c r="A4" s="4" t="str">
        <x:v>官方指引查核日期二〇二六年十月十八日</x:v>
      </x:c>
      <x:c r="B4" s="2"/>
      <x:c r="C4" s="2"/>
      <x:c r="D4" s="2"/>
      <x:c r="E4" s="2"/>
      <x:c r="F4" s="2"/>
    </x:row>
    <x:row r="5" ht="40" customHeight="1">
      <x:c r="A5" s="4" t="str">
        <x:v>原創假設模型，不含真實供應商數據或行情基準。</x:v>
      </x:c>
      <x:c r="B5" s="2"/>
      <x:c r="C5" s="2"/>
      <x:c r="D5" s="2"/>
      <x:c r="E5" s="2"/>
      <x:c r="F5" s="2"/>
    </x:row>
    <x:row r="6" ht="40" customHeight="1">
      <x:c r="A6" s="4" t="str">
        <x:v>匯率與日期由使用者輸入，不是即時或海關折算匯率。</x:v>
      </x:c>
      <x:c r="B6" s="2"/>
      <x:c r="C6" s="2"/>
      <x:c r="D6" s="2"/>
      <x:c r="E6" s="2"/>
      <x:c r="F6" s="2"/>
    </x:row>
    <x:row r="7" ht="40" customHeight="1">
      <x:c r="A7" s="4" t="str">
        <x:v>每次決標更新報價；每季檢討欄位。</x:v>
      </x:c>
      <x:c r="B7" s="2"/>
      <x:c r="C7" s="2"/>
      <x:c r="D7" s="2"/>
      <x:c r="E7" s="2"/>
      <x:c r="F7" s="2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 t="str">
        <x:v>US</x:v>
      </x:c>
      <x:c r="B10" s="16" t="str">
        <x:v>https://www.trade.gov/determine-total-export-price</x:v>
      </x:c>
      <x:c r="C10" s="2"/>
      <x:c r="D10" s="2"/>
      <x:c r="E10" s="2"/>
      <x:c r="F10" s="2"/>
    </x:row>
    <x:row r="11" ht="26" customHeight="1">
      <x:c r="A11" s="2" t="str">
        <x:v>TW</x:v>
      </x:c>
      <x:c r="B11" s="16" t="str">
        <x:v>https://web.customs.gov.tw/singlehtml/1207?cntId=cus1_93288_1207</x:v>
      </x:c>
      <x:c r="C11" s="2"/>
      <x:c r="D11" s="2"/>
      <x:c r="E11" s="2"/>
      <x:c r="F11" s="2"/>
    </x:row>
    <x:row r="12" ht="26" customHeight="1">
      <x:c r="A12" s="2" t="str">
        <x:v>JP</x:v>
      </x:c>
      <x:c r="B12" s="16" t="str">
        <x:v>https://www.customs.go.jp/koujigaku/hokenryofumei.htm</x:v>
      </x:c>
      <x:c r="C12" s="2"/>
      <x:c r="D12" s="2"/>
      <x:c r="E12" s="2"/>
      <x:c r="F12" s="2"/>
    </x:row>
    <x:row r="13" ht="26" customHeight="1">
      <x:c r="A13" s="2" t="str">
        <x:v>KR</x:v>
      </x:c>
      <x:c r="B13" s="16" t="str">
        <x:v>https://www.customs.go.kr/kcs/na/ntt/selectNttInfo.do?mi=2891&amp;nttSn=10081536&amp;nttSnUrl=search</x:v>
      </x:c>
      <x:c r="C13" s="2"/>
      <x:c r="D13" s="2"/>
      <x:c r="E13" s="2"/>
      <x:c r="F13" s="2"/>
    </x:row>
    <x:row r="14" ht="26" customHeight="1">
      <x:c r="A14" s="2" t="str">
        <x:v>Giftpack</x:v>
      </x:c>
      <x:c r="B14" s="16" t="str">
        <x:v>https://giftpack.ai/faq/</x:v>
      </x:c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