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ef6cfc47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" sheetId="1" r:id="Rbf38626b65eb459a"/>
    <x:sheet xmlns:r="http://schemas.openxmlformats.org/officeDocument/2006/relationships" name="判断ルール" sheetId="2" r:id="R7d5a9fbc23d2490b"/>
    <x:sheet xmlns:r="http://schemas.openxmlformats.org/officeDocument/2006/relationships" name="配分結果" sheetId="3" r:id="R021d33fc484443c1"/>
    <x:sheet xmlns:r="http://schemas.openxmlformats.org/officeDocument/2006/relationships" name="確認記録" sheetId="4" r:id="Ra3f7fe94e3fc4d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0.00"/>
  </x:numFmts>
  <x:fonts count="4">
    <x:font>
      <x:sz val="11"/>
      <x:name val="Carlito"/>
    </x:font>
    <x:font>
      <x:sz val="11"/>
      <x:color rgb="FF1B3036"/>
      <x:name val="Noto Sans CJK KR"/>
    </x:font>
    <x:font>
      <x:b/>
      <x:sz val="18"/>
      <x:color rgb="FFFFFFFF"/>
      <x:name val="Noto Sans CJK KR"/>
    </x:font>
    <x:font>
      <x:b/>
      <x:sz val="11"/>
      <x:color rgb="FFFFFFFF"/>
      <x:name val="Noto Sans CJK KR"/>
    </x:font>
  </x:fonts>
  <x:fills count="8">
    <x:fill>
      <x:patternFill patternType="none"/>
    </x:fill>
    <x:fill>
      <x:patternFill patternType="gray125"/>
    </x:fill>
    <x:fill>
      <x:patternFill patternType="solid">
        <x:fgColor rgb="FF123A42"/>
      </x:patternFill>
    </x:fill>
    <x:fill>
      <x:patternFill patternType="solid">
        <x:fgColor rgb="FFE7F3FF"/>
      </x:patternFill>
    </x:fill>
    <x:fill>
      <x:patternFill patternType="solid">
        <x:fgColor rgb="FF1B6A72"/>
      </x:patternFill>
    </x:fill>
    <x:fill>
      <x:patternFill patternType="solid">
        <x:fgColor rgb="FFFFF1D6"/>
      </x:patternFill>
    </x:fill>
    <x:fill>
      <x:patternFill patternType="solid">
        <x:fgColor rgb="FFFFFFFF"/>
      </x:patternFill>
    </x:fill>
    <x:fill>
      <x:patternFill patternType="solid">
        <x:fgColor rgb="FFF1F6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20a8f9fcc48ae" /><Relationship Type="http://schemas.openxmlformats.org/officeDocument/2006/relationships/theme" Target="/xl/theme/theme1.xml" Id="Rfabd76138a854dab" /><Relationship Type="http://schemas.openxmlformats.org/officeDocument/2006/relationships/sharedStrings" Target="/xl/sharedStrings.xml" Id="R19f27bbbc6664d67" /><Relationship Type="http://schemas.openxmlformats.org/officeDocument/2006/relationships/worksheet" Target="/xl/worksheets/sheet1.xml" Id="Rbf38626b65eb459a" /><Relationship Type="http://schemas.openxmlformats.org/officeDocument/2006/relationships/worksheet" Target="/xl/worksheets/sheet2.xml" Id="R7d5a9fbc23d2490b" /><Relationship Type="http://schemas.openxmlformats.org/officeDocument/2006/relationships/worksheet" Target="/xl/worksheets/sheet3.xml" Id="R021d33fc484443c1" /><Relationship Type="http://schemas.openxmlformats.org/officeDocument/2006/relationships/worksheet" Target="/xl/worksheets/sheet4.xml" Id="Ra3f7fe94e3fc4d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余剰ノベルティの再配分｜一つの在庫、三つの催事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架空例｜版2027-10-26｜出典確認日2026-10-28｜出荷承認ではありません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28" customHeight="1">
      <x:c r="A4" s="3" t="str">
        <x:v>品目・ロット番号</x:v>
      </x:c>
      <x:c r="B4" s="7" t="str">
        <x:v>架空ロット一</x:v>
      </x:c>
      <x:c r="C4" s="3" t="str">
        <x:v>通貨（全体で統一）</x:v>
      </x:c>
      <x:c r="D4" s="7" t="str">
        <x:v>JPY</x:v>
      </x:c>
      <x:c r="E4" s="3"/>
      <x:c r="F4" s="3"/>
      <x:c r="G4" s="3"/>
      <x:c r="H4" s="3"/>
      <x:c r="I4" s="3"/>
    </x:row>
    <x:row r="5" ht="28" customHeight="1">
      <x:c r="A5" s="3" t="str">
        <x:v>実棚数量</x:v>
      </x:c>
      <x:c r="B5" s="3"/>
      <x:c r="C5" s="3"/>
      <x:c r="D5" s="7" t="n">
        <x:v>100</x:v>
      </x:c>
      <x:c r="E5" s="7"/>
      <x:c r="F5" s="7"/>
      <x:c r="G5" s="3"/>
      <x:c r="H5" s="3"/>
      <x:c r="I5" s="3"/>
    </x:row>
    <x:row r="6" ht="28" customHeight="1">
      <x:c r="A6" s="3" t="str">
        <x:v>予約済・隔離数量</x:v>
      </x:c>
      <x:c r="B6" s="3"/>
      <x:c r="C6" s="3"/>
      <x:c r="D6" s="7" t="n">
        <x:v>0</x:v>
      </x:c>
      <x:c r="E6" s="7"/>
      <x:c r="F6" s="7"/>
      <x:c r="G6" s="3"/>
      <x:c r="H6" s="3"/>
      <x:c r="I6" s="3"/>
    </x:row>
    <x:row r="7" ht="28" customHeight="1">
      <x:c r="A7" s="3" t="str">
        <x:v>状態確認済み</x:v>
      </x:c>
      <x:c r="B7" s="3"/>
      <x:c r="C7" s="3"/>
      <x:c r="D7" s="7" t="str">
        <x:v>はい</x:v>
      </x:c>
      <x:c r="E7" s="7"/>
      <x:c r="F7" s="7"/>
      <x:c r="G7" s="3"/>
      <x:c r="H7" s="3"/>
      <x:c r="I7" s="3"/>
    </x:row>
    <x:row r="8" ht="28" customHeight="1">
      <x:c r="A8" s="3" t="str">
        <x:v>権利・用途・移送先の承認済み</x:v>
      </x:c>
      <x:c r="B8" s="3"/>
      <x:c r="C8" s="3"/>
      <x:c r="D8" s="7" t="str">
        <x:v>はい</x:v>
      </x:c>
      <x:c r="E8" s="7"/>
      <x:c r="F8" s="7"/>
      <x:c r="G8" s="3"/>
      <x:c r="H8" s="3"/>
      <x:c r="I8" s="3"/>
    </x:row>
    <x:row r="9" ht="28" customHeight="1">
      <x:c r="A9" s="3" t="str">
        <x:v>使用権の最終日（当日を含む）</x:v>
      </x:c>
      <x:c r="B9" s="3"/>
      <x:c r="C9" s="3"/>
      <x:c r="D9" s="8" t="n">
        <x:v>46627</x:v>
      </x:c>
      <x:c r="E9" s="7"/>
      <x:c r="F9" s="7"/>
      <x:c r="G9" s="3"/>
      <x:c r="H9" s="3"/>
      <x:c r="I9" s="3"/>
    </x:row>
    <x:row r="10" ht="28" customHeight="1">
      <x:c r="A10" s="3" t="str">
        <x:v>安全使用の最終日（当日を含む）</x:v>
      </x:c>
      <x:c r="B10" s="3"/>
      <x:c r="C10" s="3"/>
      <x:c r="D10" s="8" t="n">
        <x:v>46658</x:v>
      </x:c>
      <x:c r="E10" s="7"/>
      <x:c r="F10" s="7"/>
      <x:c r="G10" s="3"/>
      <x:c r="H10" s="3"/>
      <x:c r="I10" s="3"/>
    </x:row>
    <x:row r="11" ht="28" customHeight="1">
      <x:c r="A11" s="3" t="str">
        <x:v>費用の基準日</x:v>
      </x:c>
      <x:c r="B11" s="3"/>
      <x:c r="C11" s="3"/>
      <x:c r="D11" s="8" t="n">
        <x:v>46596</x:v>
      </x:c>
      <x:c r="E11" s="7"/>
      <x:c r="F11" s="7"/>
      <x:c r="G11" s="3"/>
      <x:c r="H11" s="3"/>
      <x:c r="I11" s="3"/>
    </x:row>
    <x:row r="12" ht="28" customHeight="1">
      <x:c r="A12" s="3" t="str">
        <x:v>一個一日当たりの保管費</x:v>
      </x:c>
      <x:c r="B12" s="3"/>
      <x:c r="C12" s="3"/>
      <x:c r="D12" s="7" t="n">
        <x:v>3</x:v>
      </x:c>
      <x:c r="E12" s="7"/>
      <x:c r="F12" s="7"/>
      <x:c r="G12" s="3"/>
      <x:c r="H12" s="3"/>
      <x:c r="I12" s="3"/>
    </x:row>
    <x:row r="13" ht="28" customHeight="1">
      <x:c r="A13" s="3" t="str">
        <x:v>新品一個の着荷原価</x:v>
      </x:c>
      <x:c r="B13" s="3"/>
      <x:c r="C13" s="3"/>
      <x:c r="D13" s="7" t="n">
        <x:v>1800</x:v>
      </x:c>
      <x:c r="E13" s="7"/>
      <x:c r="F13" s="7"/>
      <x:c r="G13" s="3"/>
      <x:c r="H13" s="3"/>
      <x:c r="I13" s="3"/>
    </x:row>
    <x:row r="14" ht="28" customHeight="1">
      <x:c r="A14" s="3" t="str">
        <x:v>証拠の管理番号</x:v>
      </x:c>
      <x:c r="B14" s="3"/>
      <x:c r="C14" s="3"/>
      <x:c r="D14" s="7" t="str">
        <x:v>架空の確認資料</x:v>
      </x:c>
      <x:c r="E14" s="7"/>
      <x:c r="F14" s="7"/>
      <x:c r="G14" s="3"/>
      <x:c r="H14" s="3"/>
      <x:c r="I14" s="3"/>
    </x:row>
    <x:row r="15" ht="28" customHeight="1">
      <x:c r="A15" s="3" t="str">
        <x:v>在庫責任者</x:v>
      </x:c>
      <x:c r="B15" s="3"/>
      <x:c r="C15" s="3"/>
      <x:c r="D15" s="7" t="str">
        <x:v>架空の在庫責任者</x:v>
      </x:c>
      <x:c r="E15" s="7"/>
      <x:c r="F15" s="7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48" customHeight="1">
      <x:c r="A18" s="10" t="str">
        <x:v>催事・移送先</x:v>
      </x:c>
      <x:c r="B18" s="10" t="str">
        <x:v>使用日</x:v>
      </x:c>
      <x:c r="C18" s="10" t="str">
        <x:v>確定需要数</x:v>
      </x:c>
      <x:c r="D18" s="10" t="str">
        <x:v>需要承認済み</x:v>
      </x:c>
      <x:c r="E18" s="10" t="str">
        <x:v>移送運賃</x:v>
      </x:c>
      <x:c r="F18" s="10" t="str">
        <x:v>一個の再整備費</x:v>
      </x:c>
      <x:c r="G18" s="10" t="str">
        <x:v>その他固定費</x:v>
      </x:c>
      <x:c r="H18" s="10" t="str">
        <x:v>移送先の証拠</x:v>
      </x:c>
      <x:c r="I18" s="3"/>
    </x:row>
    <x:row r="19" ht="28" customHeight="1">
      <x:c r="A19" s="7" t="str">
        <x:v>催事一</x:v>
      </x:c>
      <x:c r="B19" s="8" t="n">
        <x:v>46606</x:v>
      </x:c>
      <x:c r="C19" s="7" t="n">
        <x:v>50</x:v>
      </x:c>
      <x:c r="D19" s="7" t="str">
        <x:v>はい</x:v>
      </x:c>
      <x:c r="E19" s="7" t="n">
        <x:v>4500</x:v>
      </x:c>
      <x:c r="F19" s="7" t="n">
        <x:v>0</x:v>
      </x:c>
      <x:c r="G19" s="7" t="n">
        <x:v>0</x:v>
      </x:c>
      <x:c r="H19" s="7" t="str">
        <x:v>DEMO-1</x:v>
      </x:c>
      <x:c r="I19" s="3"/>
    </x:row>
    <x:row r="20" ht="28" customHeight="1">
      <x:c r="A20" s="7" t="str">
        <x:v>催事二</x:v>
      </x:c>
      <x:c r="B20" s="8" t="n">
        <x:v>46616</x:v>
      </x:c>
      <x:c r="C20" s="7" t="n">
        <x:v>40</x:v>
      </x:c>
      <x:c r="D20" s="7" t="str">
        <x:v>はい</x:v>
      </x:c>
      <x:c r="E20" s="7" t="n">
        <x:v>4500</x:v>
      </x:c>
      <x:c r="F20" s="7" t="n">
        <x:v>0</x:v>
      </x:c>
      <x:c r="G20" s="7" t="n">
        <x:v>0</x:v>
      </x:c>
      <x:c r="H20" s="7" t="str">
        <x:v>DEMO-2</x:v>
      </x:c>
      <x:c r="I20" s="3"/>
    </x:row>
    <x:row r="21" ht="28" customHeight="1">
      <x:c r="A21" s="7" t="str">
        <x:v>催事三</x:v>
      </x:c>
      <x:c r="B21" s="8" t="n">
        <x:v>46626</x:v>
      </x:c>
      <x:c r="C21" s="7" t="n">
        <x:v>30</x:v>
      </x:c>
      <x:c r="D21" s="7" t="str">
        <x:v>はい</x:v>
      </x:c>
      <x:c r="E21" s="7" t="n">
        <x:v>4500</x:v>
      </x:c>
      <x:c r="F21" s="7" t="n">
        <x:v>0</x:v>
      </x:c>
      <x:c r="G21" s="7" t="n">
        <x:v>0</x:v>
      </x:c>
      <x:c r="H21" s="7" t="str">
        <x:v>DEMO-3</x:v>
      </x:c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30" customHeight="1">
      <x:c r="A23" s="11" t="str">
        <x:v>青いセルを編集します。催事は使用日の早い順に並べます。最終日を含む扱いは責任者が定めた運用条件であり、法律解釈ではありません。 実出荷と受領は別に記録します。確認記録は最終証拠であり計算の入力にしません。正式予約は共通の在庫台帳で管理します。</x:v>
      </x:c>
      <x:c r="B23" s="11"/>
      <x:c r="C23" s="11"/>
      <x:c r="D23" s="11"/>
      <x:c r="E23" s="11"/>
      <x:c r="F23" s="11"/>
      <x:c r="G23" s="11"/>
      <x:c r="H23" s="11"/>
      <x:c r="I23" s="3"/>
    </x:row>
    <x:row r="24" ht="30" customHeight="1">
      <x:c r="A24" s="11"/>
      <x:c r="B24" s="11"/>
      <x:c r="C24" s="11"/>
      <x:c r="D24" s="11"/>
      <x:c r="E24" s="11"/>
      <x:c r="F24" s="11"/>
      <x:c r="G24" s="11"/>
      <x:c r="H24" s="11"/>
      <x:c r="I24" s="3"/>
    </x:row>
    <x:row r="25" ht="30" customHeight="1">
      <x:c r="A25" s="11"/>
      <x:c r="B25" s="11"/>
      <x:c r="C25" s="11"/>
      <x:c r="D25" s="11"/>
      <x:c r="E25" s="11"/>
      <x:c r="F25" s="11"/>
      <x:c r="G25" s="11"/>
      <x:c r="H25" s="11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5:C5"/>
    <x:mergeCell ref="D5:F5"/>
    <x:mergeCell ref="A6:C6"/>
    <x:mergeCell ref="D6:F6"/>
    <x:mergeCell ref="A7:C7"/>
    <x:mergeCell ref="D7:F7"/>
    <x:mergeCell ref="A8:C8"/>
    <x:mergeCell ref="D8:F8"/>
    <x:mergeCell ref="A9:C9"/>
    <x:mergeCell ref="D9:F9"/>
    <x:mergeCell ref="A10:C10"/>
    <x:mergeCell ref="D10:F10"/>
    <x:mergeCell ref="A11:C11"/>
    <x:mergeCell ref="D11:F11"/>
    <x:mergeCell ref="A12:C12"/>
    <x:mergeCell ref="D12:F12"/>
    <x:mergeCell ref="A13:C13"/>
    <x:mergeCell ref="D13:F13"/>
    <x:mergeCell ref="A14:C14"/>
    <x:mergeCell ref="D14:F14"/>
    <x:mergeCell ref="A15:C15"/>
    <x:mergeCell ref="D15:F15"/>
    <x:mergeCell ref="A23:H25"/>
  </x:mergeCells>
  <x:dataValidations count="3">
    <x:dataValidation type="list" sqref="D7">
      <x:formula1>"はい,いいえ"</x:formula1>
    </x:dataValidation>
    <x:dataValidation type="list" sqref="D8">
      <x:formula1>"はい,いいえ"</x:formula1>
    </x:dataValidation>
    <x:dataValidation type="list" sqref="D19:D21">
      <x:formula1>"はい,いいえ"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余剰ノベルティの再配分｜一つの在庫、三つの催事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架空例｜版2027-10-26｜出典確認日2026-10-28｜出荷承認ではありません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42" customHeight="1">
      <x:c r="A4" s="6" t="str">
        <x:v>使い方・適用範囲・計算方法</x:v>
      </x:c>
      <x:c r="B4" s="6"/>
      <x:c r="C4" s="6"/>
      <x:c r="D4" s="6"/>
      <x:c r="E4" s="6"/>
      <x:c r="F4" s="6"/>
      <x:c r="G4" s="6"/>
      <x:c r="H4" s="6"/>
      <x:c r="I4" s="6"/>
    </x:row>
    <x:row r="5" ht="58" customHeight="1">
      <x:c r="A5" s="12" t="str">
        <x:v>開始</x:v>
      </x:c>
      <x:c r="B5" s="12" t="str">
        <x:v>実在庫の一ロットにつき一つのファイルを使用します。同じ在庫を複数の実行中ファイルで重複計上しないでください。</x:v>
      </x:c>
      <x:c r="C5" s="12"/>
      <x:c r="D5" s="12"/>
      <x:c r="E5" s="12"/>
      <x:c r="F5" s="12"/>
      <x:c r="G5" s="12"/>
      <x:c r="H5" s="12"/>
      <x:c r="I5" s="12"/>
    </x:row>
    <x:row r="6" ht="58" customHeight="1">
      <x:c r="A6" s="13" t="str">
        <x:v>入力</x:v>
      </x:c>
      <x:c r="B6" s="13" t="str">
        <x:v>青いセルを編集します。催事は使用日の早い順に並べます。最終日を含む扱いは責任者が定めた運用条件であり、法律解釈ではありません。</x:v>
      </x:c>
      <x:c r="C6" s="13"/>
      <x:c r="D6" s="13"/>
      <x:c r="E6" s="13"/>
      <x:c r="F6" s="13"/>
      <x:c r="G6" s="13"/>
      <x:c r="H6" s="13"/>
      <x:c r="I6" s="13"/>
    </x:row>
    <x:row r="7" ht="58" customHeight="1">
      <x:c r="A7" s="12" t="str">
        <x:v>証拠</x:v>
      </x:c>
      <x:c r="B7" s="12" t="str">
        <x:v>状態、権利、移送先、需要を最新の資料で確認します。必須欄が空白または不正なら確認待ちとなり、出荷は認めません。</x:v>
      </x:c>
      <x:c r="C7" s="12"/>
      <x:c r="D7" s="12"/>
      <x:c r="E7" s="12"/>
      <x:c r="F7" s="12"/>
      <x:c r="G7" s="12"/>
      <x:c r="H7" s="12"/>
      <x:c r="I7" s="12"/>
    </x:row>
    <x:row r="8" ht="58" customHeight="1">
      <x:c r="A8" s="13" t="str">
        <x:v>数量</x:v>
      </x:c>
      <x:c r="B8" s="13" t="str">
        <x:v>条件を通過した行だけ、残数量と確定需要の少ない方を配分案にします。上の行が先です。最適化や正式な予約は行いません。</x:v>
      </x:c>
      <x:c r="C8" s="13"/>
      <x:c r="D8" s="13"/>
      <x:c r="E8" s="13"/>
      <x:c r="F8" s="13"/>
      <x:c r="G8" s="13"/>
      <x:c r="H8" s="13"/>
      <x:c r="I8" s="13"/>
    </x:row>
    <x:row r="9" ht="58" customHeight="1">
      <x:c r="A9" s="12" t="str">
        <x:v>費用</x:v>
      </x:c>
      <x:c r="B9" s="12" t="str">
        <x:v>新品購入回避額＝配分数量×着荷単価。移送費用＝数量×保管日数×一日単価＋運賃＋数量×再整備費＋その他固定費。</x:v>
      </x:c>
      <x:c r="C9" s="12"/>
      <x:c r="D9" s="12"/>
      <x:c r="E9" s="12"/>
      <x:c r="F9" s="12"/>
      <x:c r="G9" s="12"/>
      <x:c r="H9" s="12"/>
      <x:c r="I9" s="12"/>
    </x:row>
    <x:row r="10" ht="58" customHeight="1">
      <x:c r="A10" s="13" t="str">
        <x:v>解釈</x:v>
      </x:c>
      <x:c r="B10" s="13" t="str">
        <x:v>差額は追加費用を比べる仮計算であり、実現済み節約ではありません。未入力の税、関税、排出量、処分費は含みません。</x:v>
      </x:c>
      <x:c r="C10" s="13"/>
      <x:c r="D10" s="13"/>
      <x:c r="E10" s="13"/>
      <x:c r="F10" s="13"/>
      <x:c r="G10" s="13"/>
      <x:c r="H10" s="13"/>
      <x:c r="I10" s="13"/>
    </x:row>
    <x:row r="11" ht="58" customHeight="1">
      <x:c r="A11" s="12" t="str">
        <x:v>承認</x:v>
      </x:c>
      <x:c r="B11" s="12" t="str">
        <x:v>需要ゼロでは数量も費用もゼロです。ゼロ個の輸送に固定運賃を計上しません。条件適合でも責任者は移送を見送れます。</x:v>
      </x:c>
      <x:c r="C11" s="12"/>
      <x:c r="D11" s="12"/>
      <x:c r="E11" s="12"/>
      <x:c r="F11" s="12"/>
      <x:c r="G11" s="12"/>
      <x:c r="H11" s="12"/>
      <x:c r="I11" s="12"/>
    </x:row>
    <x:row r="12" ht="58" customHeight="1">
      <x:c r="A12" s="13" t="str">
        <x:v>失敗</x:v>
      </x:c>
      <x:c r="B12" s="13" t="str">
        <x:v>権利期限切れ、安全使用期限切れ、状態不適合は配分不可です。証拠不足は保留を続け、金額が有利でも承認しません。</x:v>
      </x:c>
      <x:c r="C12" s="13"/>
      <x:c r="D12" s="13"/>
      <x:c r="E12" s="13"/>
      <x:c r="F12" s="13"/>
      <x:c r="G12" s="13"/>
      <x:c r="H12" s="13"/>
      <x:c r="I12" s="13"/>
    </x:row>
    <x:row r="13" ht="58" customHeight="1">
      <x:c r="A13" s="12" t="str">
        <x:v>記録</x:v>
      </x:c>
      <x:c r="B13" s="12" t="str">
        <x:v>実出荷と受領は別に記録します。確認記録は最終証拠であり計算の入力にしません。正式予約は共通の在庫台帳で管理します。</x:v>
      </x:c>
      <x:c r="C13" s="12"/>
      <x:c r="D13" s="12"/>
      <x:c r="E13" s="12"/>
      <x:c r="F13" s="12"/>
      <x:c r="G13" s="12"/>
      <x:c r="H13" s="12"/>
      <x:c r="I13" s="12"/>
    </x:row>
    <x:row r="14" ht="58" customHeight="1">
      <x:c r="A14" s="13" t="str">
        <x:v>版</x:v>
      </x:c>
      <x:c r="B14" s="13" t="str">
        <x:v>2027-10-26は2027年計画版の名称であり、将来の確認日ではありません。出典確認は2026-10-28。数値と日付は架空です。</x:v>
      </x:c>
      <x:c r="C14" s="13"/>
      <x:c r="D14" s="13"/>
      <x:c r="E14" s="13"/>
      <x:c r="F14" s="13"/>
      <x:c r="G14" s="13"/>
      <x:c r="H14" s="13"/>
      <x:c r="I14" s="13"/>
    </x:row>
    <x:row r="15" ht="58" customHeight="1">
      <x:c r="A15" s="12" t="str">
        <x:v>出典</x:v>
      </x:c>
      <x:c r="B15" s="12" t="str">
        <x:v>Giftpack企業向けストア：https://giftpack.ai/storefronts/enterprise/。機能は個別設定で確認し、自動連携を保証しません。</x:v>
      </x:c>
      <x:c r="C15" s="12"/>
      <x:c r="D15" s="12"/>
      <x:c r="E15" s="12"/>
      <x:c r="F15" s="12"/>
      <x:c r="G15" s="12"/>
      <x:c r="H15" s="12"/>
      <x:c r="I15" s="12"/>
    </x:row>
    <x:row r="16" ht="58" customHeight="1">
      <x:c r="A16" s="13" t="str">
        <x:v>方法</x:v>
      </x:c>
      <x:c r="B16" s="13" t="str">
        <x:v>計算は本記事独自の運用モデルです。環境省の再使用情報は背景資料：https://www.env.go.jp/recycle/circul/reuse/index.html</x:v>
      </x:c>
      <x:c r="C16" s="13"/>
      <x:c r="D16" s="13"/>
      <x:c r="E16" s="13"/>
      <x:c r="F16" s="13"/>
      <x:c r="G16" s="13"/>
      <x:c r="H16" s="13"/>
      <x:c r="I16" s="13"/>
    </x:row>
    <x:row r="17" ht="58" customHeight="1">
      <x:c r="A17" s="12" t="str">
        <x:v>試験一</x:v>
      </x:c>
      <x:c r="B17" s="12" t="str">
        <x:v>権利最終日を催事一の前日に変更すると、以後の三催事が配分不可になります。試験後に値を戻します。</x:v>
      </x:c>
      <x:c r="C17" s="12"/>
      <x:c r="D17" s="12"/>
      <x:c r="E17" s="12"/>
      <x:c r="F17" s="12"/>
      <x:c r="G17" s="12"/>
      <x:c r="H17" s="12"/>
      <x:c r="I17" s="12"/>
    </x:row>
    <x:row r="18" ht="58" customHeight="1">
      <x:c r="A18" s="13" t="str">
        <x:v>試験二</x:v>
      </x:c>
      <x:c r="B18" s="13" t="str">
        <x:v>在庫100、需要50・40・30では配分50・40・10。最初の需要をゼロにすると0・40・30となり、残り30です。</x:v>
      </x:c>
      <x:c r="C18" s="13"/>
      <x:c r="D18" s="13"/>
      <x:c r="E18" s="13"/>
      <x:c r="F18" s="13"/>
      <x:c r="G18" s="13"/>
      <x:c r="H18" s="13"/>
      <x:c r="I18" s="13"/>
    </x:row>
    <x:row r="19" ht="58" customHeight="1">
      <x:c r="A19" s="12" t="str">
        <x:v>境界</x:v>
      </x:c>
      <x:c r="B19" s="12" t="str">
        <x:v>最終日当日を許容するのは責任者が当日込みと確認したためです。翌日は不可です。新品価格ゼロでも計算可能ですが、通常は移送が不利になります。</x:v>
      </x:c>
      <x:c r="C19" s="12"/>
      <x:c r="D19" s="12"/>
      <x:c r="E19" s="12"/>
      <x:c r="F19" s="12"/>
      <x:c r="G19" s="12"/>
      <x:c r="H19" s="12"/>
      <x:c r="I19" s="12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4:I4"/>
    <x:mergeCell ref="B5:I5"/>
    <x:mergeCell ref="B6:I6"/>
    <x:mergeCell ref="B7:I7"/>
    <x:mergeCell ref="B8:I8"/>
    <x:mergeCell ref="B9:I9"/>
    <x:mergeCell ref="B10:I10"/>
    <x:mergeCell ref="B11:I11"/>
    <x:mergeCell ref="B12:I12"/>
    <x:mergeCell ref="B13:I13"/>
    <x:mergeCell ref="B14:I14"/>
    <x:mergeCell ref="B15:I15"/>
    <x:mergeCell ref="B16:I16"/>
    <x:mergeCell ref="B17:I17"/>
    <x:mergeCell ref="B18:I18"/>
    <x:mergeCell ref="B19:I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余剰ノベルティの再配分｜一つの在庫、三つの催事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架空例｜版2027-10-26｜出典確認日2026-10-28｜出荷承認ではありません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10" t="str">
        <x:v>催事</x:v>
      </x:c>
      <x:c r="B4" s="10" t="str">
        <x:v>条件判定</x:v>
      </x:c>
      <x:c r="C4" s="10" t="str">
        <x:v>配分案数量</x:v>
      </x:c>
      <x:c r="D4" s="10" t="str">
        <x:v>残数量</x:v>
      </x:c>
      <x:c r="E4" s="10" t="str">
        <x:v>保管日数</x:v>
      </x:c>
      <x:c r="F4" s="10" t="str">
        <x:v>新品購入回避額</x:v>
      </x:c>
      <x:c r="G4" s="10" t="str">
        <x:v>移送案の費用</x:v>
      </x:c>
      <x:c r="H4" s="10" t="str">
        <x:v>差額</x:v>
      </x:c>
      <x:c r="I4" s="10" t="str">
        <x:v>判断</x:v>
      </x:c>
    </x:row>
    <x:row r="5" ht="55" customHeight="1">
      <x:c r="A5" s="12" t="str">
        <x:f>'入力'!A19</x:f>
        <x:v>催事一</x:v>
      </x:c>
      <x:c r="B5" s="12" t="str">
        <x:f>IF(IFERROR(AND('入力'!$B$4&lt;&gt;"",'入力'!$D$4&lt;&gt;"",COUNT('入力'!$D$5:$D$6,'入力'!$D$9:$D$13,'入力'!B19:C19,'入力'!E19:G19)=12,'入力'!$D$5&gt;=0,'入力'!$D$6&gt;=0,'入力'!$D$6&lt;='入力'!$D$5,MOD('入力'!$D$5,1)=0,MOD('入力'!$D$6,1)=0,'入力'!C19&gt;=0,MOD('入力'!C19,1)=0,MIN('入力'!$D$12:$D$13,'入力'!E19:G19)&gt;=0,'入力'!$D$9&gt;0,'入力'!$D$10&gt;0,'入力'!$D$11&gt;0,'入力'!B19&gt;='入力'!$D$11,'入力'!$D$14&lt;&gt;"",'入力'!$D$15&lt;&gt;"",'入力'!A19&lt;&gt;"",'入力'!H19&lt;&gt;"",OR('入力'!$D$7="はい",'入力'!$D$7="いいえ"),OR('入力'!$D$8="はい",'入力'!$D$8="いいえ"),OR('入力'!D19="はい",'入力'!D19="いいえ")),FALSE),IF(AND('入力'!$D$7="はい",'入力'!$D$8="はい",'入力'!D19="はい",'入力'!B19&lt;='入力'!$D$9,'入力'!B19&lt;='入力'!$D$10),"条件適合","配分不可"),"確認待ち")</x:f>
        <x:v>条件適合</x:v>
      </x:c>
      <x:c r="C5" s="12" t="n">
        <x:f>IF(B5="確認待ち","",IF(B5="条件適合",MIN('入力'!$D$5-'入力'!$D$6,'入力'!C19),0))</x:f>
        <x:v>50</x:v>
      </x:c>
      <x:c r="D5" s="12" t="n">
        <x:f>IF(B5="確認待ち","",'入力'!$D$5-'入力'!$D$6-C5)</x:f>
        <x:v>50</x:v>
      </x:c>
      <x:c r="E5" s="12" t="n">
        <x:f>IF(B5="確認待ち","",'入力'!B19-'入力'!$D$11)</x:f>
        <x:v>10</x:v>
      </x:c>
      <x:c r="F5" s="14" t="n">
        <x:f>IF(B5="確認待ち","",C5*'入力'!$D$13)</x:f>
        <x:v>90000</x:v>
      </x:c>
      <x:c r="G5" s="14" t="n">
        <x:f>IF(B5="確認待ち","",IF(C5=0,0,C5*E5*'入力'!$D$12+'入力'!E19+C5*'入力'!F19+'入力'!G19))</x:f>
        <x:v>6000</x:v>
      </x:c>
      <x:c r="H5" s="14" t="n">
        <x:f>IF(B5="確認待ち","",F5-G5)</x:f>
        <x:v>84000</x:v>
      </x:c>
      <x:c r="I5" s="12" t="str">
        <x:f>IF(B5&lt;&gt;"条件適合",B5,IF(AND(C5&gt;0,H5&gt;0),"移送を検討","費用再検討"))</x:f>
        <x:v>移送を検討</x:v>
      </x:c>
    </x:row>
    <x:row r="6" ht="55" customHeight="1">
      <x:c r="A6" s="13" t="str">
        <x:f>'入力'!A20</x:f>
        <x:v>催事二</x:v>
      </x:c>
      <x:c r="B6" s="13" t="str">
        <x:f>IF(IFERROR(AND('入力'!$B$4&lt;&gt;"",'入力'!$D$4&lt;&gt;"",COUNT('入力'!$D$5:$D$6,'入力'!$D$9:$D$13,'入力'!B20:C20,'入力'!E20:G20)=12,'入力'!$D$5&gt;=0,'入力'!$D$6&gt;=0,'入力'!$D$6&lt;='入力'!$D$5,MOD('入力'!$D$5,1)=0,MOD('入力'!$D$6,1)=0,'入力'!C20&gt;=0,MOD('入力'!C20,1)=0,MIN('入力'!$D$12:$D$13,'入力'!E20:G20)&gt;=0,'入力'!$D$9&gt;0,'入力'!$D$10&gt;0,'入力'!$D$11&gt;0,'入力'!B20&gt;='入力'!$D$11,'入力'!$D$14&lt;&gt;"",'入力'!$D$15&lt;&gt;"",'入力'!A20&lt;&gt;"",'入力'!H20&lt;&gt;"",OR('入力'!$D$7="はい",'入力'!$D$7="いいえ"),OR('入力'!$D$8="はい",'入力'!$D$8="いいえ"),OR('入力'!D20="はい",'入力'!D20="いいえ"),'入力'!B20&gt;='入力'!B19,B5&lt;&gt;"確認待ち"),FALSE),IF(AND('入力'!$D$7="はい",'入力'!$D$8="はい",'入力'!D20="はい",'入力'!B20&lt;='入力'!$D$9,'入力'!B20&lt;='入力'!$D$10),"条件適合","配分不可"),"確認待ち")</x:f>
        <x:v>条件適合</x:v>
      </x:c>
      <x:c r="C6" s="13" t="n">
        <x:f>IF(B6="確認待ち","",IF(B6="条件適合",MIN(D5,'入力'!C20),0))</x:f>
        <x:v>40</x:v>
      </x:c>
      <x:c r="D6" s="13" t="n">
        <x:f>IF(B6="確認待ち","",D5-C6)</x:f>
        <x:v>10</x:v>
      </x:c>
      <x:c r="E6" s="13" t="n">
        <x:f>IF(B6="確認待ち","",'入力'!B20-'入力'!$D$11)</x:f>
        <x:v>20</x:v>
      </x:c>
      <x:c r="F6" s="15" t="n">
        <x:f>IF(B6="確認待ち","",C6*'入力'!$D$13)</x:f>
        <x:v>72000</x:v>
      </x:c>
      <x:c r="G6" s="15" t="n">
        <x:f>IF(B6="確認待ち","",IF(C6=0,0,C6*E6*'入力'!$D$12+'入力'!E20+C6*'入力'!F20+'入力'!G20))</x:f>
        <x:v>6900</x:v>
      </x:c>
      <x:c r="H6" s="15" t="n">
        <x:f>IF(B6="確認待ち","",F6-G6)</x:f>
        <x:v>65100</x:v>
      </x:c>
      <x:c r="I6" s="13" t="str">
        <x:f>IF(B6&lt;&gt;"条件適合",B6,IF(AND(C6&gt;0,H6&gt;0),"移送を検討","費用再検討"))</x:f>
        <x:v>移送を検討</x:v>
      </x:c>
    </x:row>
    <x:row r="7" ht="55" customHeight="1">
      <x:c r="A7" s="12" t="str">
        <x:f>'入力'!A21</x:f>
        <x:v>催事三</x:v>
      </x:c>
      <x:c r="B7" s="12" t="str">
        <x:f>IF(IFERROR(AND('入力'!$B$4&lt;&gt;"",'入力'!$D$4&lt;&gt;"",COUNT('入力'!$D$5:$D$6,'入力'!$D$9:$D$13,'入力'!B21:C21,'入力'!E21:G21)=12,'入力'!$D$5&gt;=0,'入力'!$D$6&gt;=0,'入力'!$D$6&lt;='入力'!$D$5,MOD('入力'!$D$5,1)=0,MOD('入力'!$D$6,1)=0,'入力'!C21&gt;=0,MOD('入力'!C21,1)=0,MIN('入力'!$D$12:$D$13,'入力'!E21:G21)&gt;=0,'入力'!$D$9&gt;0,'入力'!$D$10&gt;0,'入力'!$D$11&gt;0,'入力'!B21&gt;='入力'!$D$11,'入力'!$D$14&lt;&gt;"",'入力'!$D$15&lt;&gt;"",'入力'!A21&lt;&gt;"",'入力'!H21&lt;&gt;"",OR('入力'!$D$7="はい",'入力'!$D$7="いいえ"),OR('入力'!$D$8="はい",'入力'!$D$8="いいえ"),OR('入力'!D21="はい",'入力'!D21="いいえ"),'入力'!B21&gt;='入力'!B20,B6&lt;&gt;"確認待ち"),FALSE),IF(AND('入力'!$D$7="はい",'入力'!$D$8="はい",'入力'!D21="はい",'入力'!B21&lt;='入力'!$D$9,'入力'!B21&lt;='入力'!$D$10),"条件適合","配分不可"),"確認待ち")</x:f>
        <x:v>条件適合</x:v>
      </x:c>
      <x:c r="C7" s="12" t="n">
        <x:f>IF(B7="確認待ち","",IF(B7="条件適合",MIN(D6,'入力'!C21),0))</x:f>
        <x:v>10</x:v>
      </x:c>
      <x:c r="D7" s="12" t="n">
        <x:f>IF(B7="確認待ち","",D6-C7)</x:f>
        <x:v>0</x:v>
      </x:c>
      <x:c r="E7" s="12" t="n">
        <x:f>IF(B7="確認待ち","",'入力'!B21-'入力'!$D$11)</x:f>
        <x:v>30</x:v>
      </x:c>
      <x:c r="F7" s="14" t="n">
        <x:f>IF(B7="確認待ち","",C7*'入力'!$D$13)</x:f>
        <x:v>18000</x:v>
      </x:c>
      <x:c r="G7" s="14" t="n">
        <x:f>IF(B7="確認待ち","",IF(C7=0,0,C7*E7*'入力'!$D$12+'入力'!E21+C7*'入力'!F21+'入力'!G21))</x:f>
        <x:v>5400</x:v>
      </x:c>
      <x:c r="H7" s="14" t="n">
        <x:f>IF(B7="確認待ち","",F7-G7)</x:f>
        <x:v>12600</x:v>
      </x:c>
      <x:c r="I7" s="12" t="str">
        <x:f>IF(B7&lt;&gt;"条件適合",B7,IF(AND(C7&gt;0,H7&gt;0),"移送を検討","費用再検討"))</x:f>
        <x:v>移送を検討</x:v>
      </x:c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2" customHeight="1">
      <x:c r="A10" s="11" t="str">
        <x:v>条件を通過した行だけ、残数量と確定需要の少ない方を配分案にします。上の行が先です。最適化や正式な予約は行いません。 差額は追加費用を比べる仮計算であり、実現済み節約ではありません。未入力の税、関税、排出量、処分費は含みません。</x:v>
      </x:c>
      <x:c r="B10" s="11"/>
      <x:c r="C10" s="11"/>
      <x:c r="D10" s="11"/>
      <x:c r="E10" s="11"/>
      <x:c r="F10" s="11"/>
      <x:c r="G10" s="11"/>
      <x:c r="H10" s="11"/>
      <x:c r="I10" s="11"/>
    </x:row>
    <x:row r="11" ht="32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32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余剰ノベルティの再配分｜一つの在庫、三つの催事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架空例｜版2027-10-26｜出典確認日2026-10-28｜出荷承認ではありません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0" customHeight="1">
      <x:c r="A4" s="10" t="str">
        <x:v>催事</x:v>
      </x:c>
      <x:c r="B4" s="10" t="str">
        <x:v>承認責任者</x:v>
      </x:c>
      <x:c r="C4" s="10" t="str">
        <x:v>証拠番号</x:v>
      </x:c>
      <x:c r="D4" s="10" t="str">
        <x:v>承認数量</x:v>
      </x:c>
      <x:c r="E4" s="10" t="str">
        <x:v>実出荷数量</x:v>
      </x:c>
      <x:c r="F4" s="10" t="str">
        <x:v>実受領数量</x:v>
      </x:c>
      <x:c r="G4" s="10" t="str">
        <x:v>異常と終了記録</x:v>
      </x:c>
      <x:c r="H4" s="3"/>
      <x:c r="I4" s="3"/>
    </x:row>
    <x:row r="5" ht="70" customHeight="1">
      <x:c r="A5" s="7" t="str">
        <x:v>催事一</x:v>
      </x:c>
      <x:c r="B5" s="7" t="str"/>
      <x:c r="C5" s="7" t="str"/>
      <x:c r="D5" s="7" t="str"/>
      <x:c r="E5" s="7" t="str"/>
      <x:c r="F5" s="7" t="str"/>
      <x:c r="G5" s="7" t="str"/>
      <x:c r="H5" s="3"/>
      <x:c r="I5" s="3"/>
    </x:row>
    <x:row r="6" ht="70" customHeight="1">
      <x:c r="A6" s="7" t="str">
        <x:v>催事二</x:v>
      </x:c>
      <x:c r="B6" s="7" t="str"/>
      <x:c r="C6" s="7" t="str"/>
      <x:c r="D6" s="7" t="str"/>
      <x:c r="E6" s="7" t="str"/>
      <x:c r="F6" s="7" t="str"/>
      <x:c r="G6" s="7" t="str"/>
      <x:c r="H6" s="3"/>
      <x:c r="I6" s="3"/>
    </x:row>
    <x:row r="7" ht="70" customHeight="1">
      <x:c r="A7" s="7" t="str">
        <x:v>催事三</x:v>
      </x:c>
      <x:c r="B7" s="7" t="str"/>
      <x:c r="C7" s="7" t="str"/>
      <x:c r="D7" s="7" t="str"/>
      <x:c r="E7" s="7" t="str"/>
      <x:c r="F7" s="7" t="str"/>
      <x:c r="G7" s="7" t="str"/>
      <x:c r="H7" s="3"/>
      <x:c r="I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8" customHeight="1">
      <x:c r="A10" s="11" t="str">
        <x:v>空白は未承認です。検証後に独立して承認を記録します。計算結果は署名ではありません。</x:v>
      </x:c>
      <x:c r="B10" s="11"/>
      <x:c r="C10" s="11"/>
      <x:c r="D10" s="11"/>
      <x:c r="E10" s="11"/>
      <x:c r="F10" s="11"/>
      <x:c r="G10" s="11"/>
      <x:c r="H10" s="11"/>
      <x:c r="I10" s="11"/>
    </x:row>
    <x:row r="11" ht="28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28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