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tables/table2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d41711f3e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d5c4d7e2aa442f1"/>
    <x:sheet xmlns:r="http://schemas.openxmlformats.org/officeDocument/2006/relationships" name="Inputs" sheetId="2" r:id="R94587df94e654bd7"/>
    <x:sheet xmlns:r="http://schemas.openxmlformats.org/officeDocument/2006/relationships" name="Bid Lines" sheetId="3" r:id="R87084a8d21894ec8"/>
    <x:sheet xmlns:r="http://schemas.openxmlformats.org/officeDocument/2006/relationships" name="Scenario" sheetId="4" r:id="R3406bace94574efd"/>
    <x:sheet xmlns:r="http://schemas.openxmlformats.org/officeDocument/2006/relationships" name="Missing Evidence" sheetId="5" r:id="R76cb7754e4f34aa6"/>
    <x:sheet xmlns:r="http://schemas.openxmlformats.org/officeDocument/2006/relationships" name="Decision Log" sheetId="6" r:id="R956a2052a7a14f5a"/>
    <x:sheet xmlns:r="http://schemas.openxmlformats.org/officeDocument/2006/relationships" name="Sources" sheetId="7" r:id="R02e1c4029c2a42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%"/>
    <x:numFmt numFmtId="202" formatCode="#,##0.00"/>
  </x:numFmts>
  <x:fonts count="6">
    <x:font>
      <x:sz val="11"/>
      <x:name val="Carlito"/>
    </x:font>
    <x:font>
      <x:sz val="11"/>
      <x:color rgb="FF222222"/>
      <x:name val="Arial"/>
    </x:font>
    <x:font>
      <x:b/>
      <x:sz val="15"/>
      <x:color rgb="FF223B3C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sz val="10"/>
      <x:color rgb="FF2222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4"/>
      </x:patternFill>
    </x:fill>
    <x:fill>
      <x:patternFill patternType="solid">
        <x:fgColor rgb="FFFFF8DE"/>
      </x:patternFill>
    </x:fill>
    <x:fill>
      <x:patternFill patternType="solid">
        <x:fgColor rgb="FF284A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2222"/>
      </x:font>
      <x:fill>
        <x:patternFill patternType="solid">
          <x:bgColor rgb="FFFFE4E1"/>
        </x:patternFill>
      </x:fill>
    </x:dxf>
    <x:dxf>
      <x:font>
        <x:color rgb="FF9C2222"/>
      </x:font>
      <x:fill>
        <x:patternFill patternType="solid">
          <x:bgColor rgb="FFFF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4bc7f09904fc5" /><Relationship Type="http://schemas.openxmlformats.org/officeDocument/2006/relationships/theme" Target="/xl/theme/theme1.xml" Id="R377b629768994b9e" /><Relationship Type="http://schemas.openxmlformats.org/officeDocument/2006/relationships/sharedStrings" Target="/xl/sharedStrings.xml" Id="R36836082d60a4296" /><Relationship Type="http://schemas.openxmlformats.org/officeDocument/2006/relationships/worksheet" Target="/xl/worksheets/sheet1.xml" Id="R1d5c4d7e2aa442f1" /><Relationship Type="http://schemas.openxmlformats.org/officeDocument/2006/relationships/worksheet" Target="/xl/worksheets/sheet2.xml" Id="R94587df94e654bd7" /><Relationship Type="http://schemas.openxmlformats.org/officeDocument/2006/relationships/worksheet" Target="/xl/worksheets/sheet3.xml" Id="R87084a8d21894ec8" /><Relationship Type="http://schemas.openxmlformats.org/officeDocument/2006/relationships/worksheet" Target="/xl/worksheets/sheet4.xml" Id="R3406bace94574efd" /><Relationship Type="http://schemas.openxmlformats.org/officeDocument/2006/relationships/worksheet" Target="/xl/worksheets/sheet5.xml" Id="R76cb7754e4f34aa6" /><Relationship Type="http://schemas.openxmlformats.org/officeDocument/2006/relationships/worksheet" Target="/xl/worksheets/sheet6.xml" Id="R956a2052a7a14f5a" /><Relationship Type="http://schemas.openxmlformats.org/officeDocument/2006/relationships/worksheet" Target="/xl/worksheets/sheet7.xml" Id="R02e1c4029c2a42a0" /></Relationships>
</file>

<file path=xl/tables/table1.xml><?xml version="1.0" encoding="utf-8"?>
<x:table xmlns:x="http://schemas.openxmlformats.org/spreadsheetml/2006/main" id="1" name="EvidenceTable" displayName="EvidenceTable" ref="A4:F7" headerRowCount="1" totalsRowCount="0" totalsRowShown="0">
  <x:tableColumns count="6">
    <x:tableColumn id="1" name="Bid"/>
    <x:tableColumn id="2" name="Missing numerical inputs"/>
    <x:tableColumn id="3" name="Sample"/>
    <x:tableColumn id="4" name="Customs scope"/>
    <x:tableColumn id="5" name="Capacity"/>
    <x:tableColumn id="6" name="Dec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Table" displayName="DecisionTable" ref="A4:F7" headerRowCount="1" totalsRowCount="0" totalsRowShown="0">
  <x:tableColumns count="6">
    <x:tableColumn id="1" name="Quote key"/>
    <x:tableColumn id="2" name="Version"/>
    <x:tableColumn id="3" name="Decision owner"/>
    <x:tableColumn id="4" name="Decision date"/>
    <x:tableColumn id="5" name="Disposition"/>
    <x:tableColumn id="6" name="Exceptions/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.xml" Id="R401dcb39842b4d7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f92ae1a23c9f4dd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Supplier quote comparison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42" customHeight="1">
      <x:c r="A4" s="4" t="str">
        <x:v>Version 1.0 | 2026-10-18 | Giftpack</x:v>
      </x:c>
      <x:c r="B4" s="2"/>
      <x:c r="C4" s="2"/>
      <x:c r="D4" s="2"/>
      <x:c r="E4" s="2"/>
      <x:c r="F4" s="2"/>
    </x:row>
    <x:row r="5" ht="42" customHeight="1">
      <x:c r="A5" s="4" t="str">
        <x:v>Hypothetical inputs only. Replace all samples with documented supplier quotes.</x:v>
      </x:c>
      <x:c r="B5" s="2"/>
      <x:c r="C5" s="2"/>
      <x:c r="D5" s="2"/>
      <x:c r="E5" s="2"/>
      <x:c r="F5" s="2"/>
    </x:row>
    <x:row r="6" ht="42" customHeight="1">
      <x:c r="A6" s="4" t="str">
        <x:v>Use one campaign and destination scope per working copy.</x:v>
      </x:c>
      <x:c r="B6" s="2"/>
      <x:c r="C6" s="2"/>
      <x:c r="D6" s="2"/>
      <x:c r="E6" s="2"/>
      <x:c r="F6" s="2"/>
    </x:row>
    <x:row r="7" ht="42" customHeight="1">
      <x:c r="A7" s="4" t="str">
        <x:v>Inputs set quantity, dates and stress assumptions. Bid Lines owns all cost calculations.</x:v>
      </x:c>
      <x:c r="B7" s="2"/>
      <x:c r="C7" s="2"/>
      <x:c r="D7" s="2"/>
      <x:c r="E7" s="2"/>
      <x:c r="F7" s="2"/>
    </x:row>
    <x:row r="8" ht="42" customHeight="1">
      <x:c r="A8" s="4" t="str">
        <x:v>Missing Evidence is a terminal diagnostic, never an award approval.</x:v>
      </x:c>
      <x:c r="B8" s="2"/>
      <x:c r="C8" s="2"/>
      <x:c r="D8" s="2"/>
      <x:c r="E8" s="2"/>
      <x:c r="F8" s="2"/>
    </x:row>
    <x:row r="9" ht="42" customHeight="1">
      <x:c r="A9" s="4" t="str">
        <x:v>Record signed assumptions, sample references and award exceptions in Decision Log.</x:v>
      </x:c>
      <x:c r="B9" s="2"/>
      <x:c r="C9" s="2"/>
      <x:c r="D9" s="2"/>
      <x:c r="E9" s="2"/>
      <x:c r="F9" s="2"/>
    </x:row>
    <x:row r="10" ht="42" customHeight="1">
      <x:c r="A10" s="4" t="str">
        <x:v>Quoted unit price excludes packaging here. Fees are total per bid, not per unit.</x:v>
      </x:c>
      <x:c r="B10" s="2"/>
      <x:c r="C10" s="2"/>
      <x:c r="D10" s="2"/>
      <x:c r="E10" s="2"/>
      <x:c r="F10" s="2"/>
    </x:row>
    <x:row r="11" ht="42" customHeight="1">
      <x:c r="A11" s="4" t="str">
        <x:v>All monetary input lines use the bid currency; do not mix currencies within a bid.</x:v>
      </x:c>
      <x:c r="B11" s="2"/>
      <x:c r="C11" s="2"/>
      <x:c r="D11" s="2"/>
      <x:c r="E11" s="2"/>
      <x:c r="F11" s="2"/>
    </x:row>
    <x:row r="12" ht="42" customHeight="1">
      <x:c r="A12" s="4" t="str">
        <x:v>Displayed cash includes tax outlay. Recoverable tax/accounting treatment is a separate decision.</x:v>
      </x:c>
      <x:c r="B12" s="2"/>
      <x:c r="C12" s="2"/>
      <x:c r="D12" s="2"/>
      <x:c r="E12" s="2"/>
      <x:c r="F12" s="2"/>
    </x:row>
    <x:row r="13" ht="42" customHeight="1">
      <x:c r="A13" s="4" t="str">
        <x:v>Calendar days assume sequential sample, production and transit. Parallel stages need an approved revised schedule.</x:v>
      </x:c>
      <x:c r="B13" s="2"/>
      <x:c r="C13" s="2"/>
      <x:c r="D13" s="2"/>
      <x:c r="E13" s="2"/>
      <x:c r="F13" s="2"/>
    </x:row>
    <x:row r="14" ht="42" customHeight="1">
      <x:c r="A14" s="4" t="str">
        <x:v>Comparable is not an award. No automatic supplier ranking or tax determination.</x:v>
      </x:c>
      <x:c r="B14" s="2"/>
      <x:c r="C14" s="2"/>
      <x:c r="D14" s="2"/>
      <x:c r="E14" s="2"/>
      <x:c r="F14" s="2"/>
    </x:row>
    <x:row r="15" ht="42" customHeight="1">
      <x:c r="A15" s="4" t="str">
        <x:v>Three sample bids are provided, including one incomplete bid. Add bids by copying a whole column and validating formulas.</x:v>
      </x:c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Inputs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2" t="str">
        <x:v>Requested units</x:v>
      </x:c>
      <x:c r="B5" s="6" t="n">
        <x:v>500</x:v>
      </x:c>
      <x:c r="C5" s="2"/>
      <x:c r="D5" s="2"/>
      <x:c r="E5" s="2"/>
      <x:c r="F5" s="2"/>
    </x:row>
    <x:row r="6" ht="26" customHeight="1">
      <x:c r="A6" s="2" t="str">
        <x:v>Days until required receipt</x:v>
      </x:c>
      <x:c r="B6" s="6" t="n">
        <x:v>60</x:v>
      </x:c>
      <x:c r="C6" s="2"/>
      <x:c r="D6" s="2"/>
      <x:c r="E6" s="2"/>
      <x:c r="F6" s="2"/>
    </x:row>
    <x:row r="7" ht="26" customHeight="1">
      <x:c r="A7" s="2" t="str">
        <x:v>Review date</x:v>
      </x:c>
      <x:c r="B7" s="7" t="d">
        <x:v>2026-10-18T00:00:00.000Z</x:v>
      </x:c>
      <x:c r="C7" s="2"/>
      <x:c r="D7" s="2"/>
      <x:c r="E7" s="2"/>
      <x:c r="F7" s="2"/>
    </x:row>
    <x:row r="8" ht="26" customHeight="1">
      <x:c r="A8" s="2" t="str">
        <x:v>Reporting currency</x:v>
      </x:c>
      <x:c r="B8" s="6" t="str">
        <x:v>USD</x:v>
      </x:c>
      <x:c r="C8" s="2"/>
      <x:c r="D8" s="2"/>
      <x:c r="E8" s="2"/>
      <x:c r="F8" s="2"/>
    </x:row>
    <x:row r="9" ht="26" customHeight="1">
      <x:c r="A9" s="2" t="str">
        <x:v>Scope version</x:v>
      </x:c>
      <x:c r="B9" s="6" t="str">
        <x:v>1.0</x:v>
      </x:c>
      <x:c r="C9" s="2"/>
      <x:c r="D9" s="2"/>
      <x:c r="E9" s="2"/>
      <x:c r="F9" s="2"/>
    </x:row>
    <x:row r="10" ht="26" customHeight="1">
      <x:c r="A10" s="2" t="str">
        <x:v>Freight stress multiplier</x:v>
      </x:c>
      <x:c r="B10" s="6" t="n">
        <x:v>1</x:v>
      </x:c>
      <x:c r="C10" s="2"/>
      <x:c r="D10" s="2"/>
      <x:c r="E10" s="2"/>
      <x:c r="F10" s="2"/>
    </x:row>
    <x:row r="11" ht="26" customHeight="1">
      <x:c r="A11" s="2" t="str">
        <x:v>Cost increase stress</x:v>
      </x:c>
      <x:c r="B11" s="8" t="n">
        <x:v>0</x:v>
      </x:c>
      <x:c r="C11" s="2"/>
      <x:c r="D11" s="2"/>
      <x:c r="E11" s="2"/>
      <x:c r="F11" s="2"/>
    </x:row>
    <x:row r="12" ht="26" customHeight="1">
      <x:c r="A12" s="2"/>
      <x:c r="B12" s="6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40" customHeight="1">
      <x:c r="A15" s="4" t="str">
        <x:v>Units and dates apply to all three bids.</x:v>
      </x:c>
      <x:c r="B15" s="2"/>
      <x:c r="C15" s="2"/>
      <x:c r="D15" s="2"/>
      <x:c r="E15" s="2"/>
      <x:c r="F15" s="2"/>
    </x:row>
    <x:row r="16" ht="40" customHeight="1">
      <x:c r="A16" s="4" t="str">
        <x:v>Currency amounts are illustrative reporting units, not market prices.</x:v>
      </x:c>
      <x:c r="B16" s="2"/>
      <x:c r="C16" s="2"/>
      <x:c r="D16" s="2"/>
      <x:c r="E16" s="2"/>
      <x:c r="F16" s="2"/>
    </x:row>
    <x:row r="17" ht="40" customHeight="1">
      <x:c r="A17" s="4" t="str">
        <x:v>Blue cells are editable. Black formulas calculate.</x:v>
      </x:c>
      <x:c r="B17" s="2"/>
      <x:c r="C17" s="2"/>
      <x:c r="D17" s="2"/>
      <x:c r="E17" s="2"/>
      <x:c r="F17" s="2"/>
    </x:row>
    <x:row r="18" ht="40" customHeight="1">
      <x:c r="A18" s="4" t="str">
        <x:v>All fees must be in the bid currency. Enter explicit zero only when confirmed.</x:v>
      </x:c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dataValidations count="1">
    <x:dataValidation type="whole" operator="between" sqref="B5">
      <x:formula1>1</x:formula1>
      <x:formula2>1000000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Supplier quote comparison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Field</x:v>
      </x:c>
      <x:c r="B4" s="14" t="str">
        <x:v>Supplier A</x:v>
      </x:c>
      <x:c r="C4" s="14" t="str">
        <x:v>Supplier B</x:v>
      </x:c>
      <x:c r="D4" s="14" t="str">
        <x:v>Supplier C</x:v>
      </x:c>
      <x:c r="E4" s="2"/>
      <x:c r="F4" s="2"/>
    </x:row>
    <x:row r="5" ht="26" customHeight="1">
      <x:c r="A5" s="2" t="str">
        <x:v>Quote version</x:v>
      </x:c>
      <x:c r="B5" s="9" t="str">
        <x:v>A-1</x:v>
      </x:c>
      <x:c r="C5" s="9" t="str">
        <x:v>B-1</x:v>
      </x:c>
      <x:c r="D5" s="9" t="str">
        <x:v>C-1</x:v>
      </x:c>
      <x:c r="E5" s="2"/>
      <x:c r="F5" s="2"/>
    </x:row>
    <x:row r="6" ht="26" customHeight="1">
      <x:c r="A6" s="2" t="str">
        <x:v>Quote currency</x:v>
      </x:c>
      <x:c r="B6" s="9" t="str">
        <x:v>USD</x:v>
      </x:c>
      <x:c r="C6" s="9" t="str">
        <x:v>USD</x:v>
      </x:c>
      <x:c r="D6" s="9" t="str">
        <x:v>USD</x:v>
      </x:c>
      <x:c r="E6" s="2"/>
      <x:c r="F6" s="2"/>
    </x:row>
    <x:row r="7" ht="26" customHeight="1">
      <x:c r="A7" s="2" t="str">
        <x:v>Reporting units per quote unit</x:v>
      </x:c>
      <x:c r="B7" s="9" t="n">
        <x:v>1</x:v>
      </x:c>
      <x:c r="C7" s="9" t="n">
        <x:v>1</x:v>
      </x:c>
      <x:c r="D7" s="9" t="n">
        <x:v>1</x:v>
      </x:c>
      <x:c r="E7" s="2"/>
      <x:c r="F7" s="2"/>
    </x:row>
    <x:row r="8" ht="26" customHeight="1">
      <x:c r="A8" s="2" t="str">
        <x:v>FX evidence date</x:v>
      </x:c>
      <x:c r="B8" s="10" t="d">
        <x:v>2026-10-18T00:00:00.000Z</x:v>
      </x:c>
      <x:c r="C8" s="10" t="d">
        <x:v>2026-10-18T00:00:00.000Z</x:v>
      </x:c>
      <x:c r="D8" s="10" t="d">
        <x:v>2026-10-18T00:00:00.000Z</x:v>
      </x:c>
      <x:c r="E8" s="2"/>
      <x:c r="F8" s="2"/>
    </x:row>
    <x:row r="9" ht="26" customHeight="1">
      <x:c r="A9" s="2" t="str">
        <x:v>Minimum order units</x:v>
      </x:c>
      <x:c r="B9" s="9" t="n">
        <x:v>500</x:v>
      </x:c>
      <x:c r="C9" s="9" t="n">
        <x:v>300</x:v>
      </x:c>
      <x:c r="D9" s="9" t="n">
        <x:v>500</x:v>
      </x:c>
      <x:c r="E9" s="2"/>
      <x:c r="F9" s="2"/>
    </x:row>
    <x:row r="10" ht="26" customHeight="1">
      <x:c r="A10" s="2" t="str">
        <x:v>Tier starts at units</x:v>
      </x:c>
      <x:c r="B10" s="9" t="n">
        <x:v>1000</x:v>
      </x:c>
      <x:c r="C10" s="9" t="n">
        <x:v>1000</x:v>
      </x:c>
      <x:c r="D10" s="9" t="n">
        <x:v>1000</x:v>
      </x:c>
      <x:c r="E10" s="2"/>
      <x:c r="F10" s="2"/>
    </x:row>
    <x:row r="11" ht="26" customHeight="1">
      <x:c r="A11" s="2" t="str">
        <x:v>Unit price below tier</x:v>
      </x:c>
      <x:c r="B11" s="11" t="n">
        <x:v>18</x:v>
      </x:c>
      <x:c r="C11" s="11" t="n">
        <x:v>20</x:v>
      </x:c>
      <x:c r="D11" s="11" t="n">
        <x:v>17</x:v>
      </x:c>
      <x:c r="E11" s="2"/>
      <x:c r="F11" s="2"/>
    </x:row>
    <x:row r="12" ht="26" customHeight="1">
      <x:c r="A12" s="2" t="str">
        <x:v>Unit price at/above tier</x:v>
      </x:c>
      <x:c r="B12" s="11" t="n">
        <x:v>17</x:v>
      </x:c>
      <x:c r="C12" s="11" t="n">
        <x:v>19</x:v>
      </x:c>
      <x:c r="D12" s="11" t="n">
        <x:v>16</x:v>
      </x:c>
      <x:c r="E12" s="2"/>
      <x:c r="F12" s="2"/>
    </x:row>
    <x:row r="13" ht="26" customHeight="1">
      <x:c r="A13" s="2" t="str">
        <x:v>Packaging per unit</x:v>
      </x:c>
      <x:c r="B13" s="11" t="n">
        <x:v>2</x:v>
      </x:c>
      <x:c r="C13" s="11" t="n">
        <x:v>2</x:v>
      </x:c>
      <x:c r="D13" s="11" t="n">
        <x:v>2</x:v>
      </x:c>
      <x:c r="E13" s="2"/>
      <x:c r="F13" s="2"/>
    </x:row>
    <x:row r="14" ht="26" customHeight="1">
      <x:c r="A14" s="2" t="str">
        <x:v>Tooling total</x:v>
      </x:c>
      <x:c r="B14" s="11" t="n">
        <x:v>1800</x:v>
      </x:c>
      <x:c r="C14" s="11" t="n">
        <x:v>300</x:v>
      </x:c>
      <x:c r="D14" s="11" t="n">
        <x:v>0</x:v>
      </x:c>
      <x:c r="E14" s="2"/>
      <x:c r="F14" s="2"/>
    </x:row>
    <x:row r="15" ht="26" customHeight="1">
      <x:c r="A15" s="2" t="str">
        <x:v>Sample total</x:v>
      </x:c>
      <x:c r="B15" s="11" t="n">
        <x:v>200</x:v>
      </x:c>
      <x:c r="C15" s="11" t="n">
        <x:v>100</x:v>
      </x:c>
      <x:c r="D15" s="11" t="n">
        <x:v>100</x:v>
      </x:c>
      <x:c r="E15" s="2"/>
      <x:c r="F15" s="2"/>
    </x:row>
    <x:row r="16" ht="26" customHeight="1">
      <x:c r="A16" s="2" t="str">
        <x:v>Freight total</x:v>
      </x:c>
      <x:c r="B16" s="11" t="n">
        <x:v>600</x:v>
      </x:c>
      <x:c r="C16" s="11" t="n">
        <x:v>400</x:v>
      </x:c>
      <x:c r="D16" s="11"/>
      <x:c r="E16" s="2"/>
      <x:c r="F16" s="2"/>
    </x:row>
    <x:row r="17" ht="26" customHeight="1">
      <x:c r="A17" s="2" t="str">
        <x:v>Clearance total</x:v>
      </x:c>
      <x:c r="B17" s="11" t="n">
        <x:v>0</x:v>
      </x:c>
      <x:c r="C17" s="11" t="n">
        <x:v>0</x:v>
      </x:c>
      <x:c r="D17" s="11" t="n">
        <x:v>0</x:v>
      </x:c>
      <x:c r="E17" s="2"/>
      <x:c r="F17" s="2"/>
    </x:row>
    <x:row r="18" ht="26" customHeight="1">
      <x:c r="A18" s="2" t="str">
        <x:v>Tax cash outlay</x:v>
      </x:c>
      <x:c r="B18" s="11" t="n">
        <x:v>0</x:v>
      </x:c>
      <x:c r="C18" s="11" t="n">
        <x:v>0</x:v>
      </x:c>
      <x:c r="D18" s="11" t="n">
        <x:v>0</x:v>
      </x:c>
      <x:c r="E18" s="2"/>
      <x:c r="F18" s="2"/>
    </x:row>
    <x:row r="19" ht="26" customHeight="1">
      <x:c r="A19" s="2" t="str">
        <x:v>Final delivery total</x:v>
      </x:c>
      <x:c r="B19" s="11" t="n">
        <x:v>150</x:v>
      </x:c>
      <x:c r="C19" s="11" t="n">
        <x:v>250</x:v>
      </x:c>
      <x:c r="D19" s="11" t="n">
        <x:v>150</x:v>
      </x:c>
      <x:c r="E19" s="2"/>
      <x:c r="F19" s="2"/>
    </x:row>
    <x:row r="20" ht="26" customHeight="1">
      <x:c r="A20" s="2" t="str">
        <x:v>Production calendar days</x:v>
      </x:c>
      <x:c r="B20" s="9" t="n">
        <x:v>40</x:v>
      </x:c>
      <x:c r="C20" s="9" t="n">
        <x:v>20</x:v>
      </x:c>
      <x:c r="D20" s="9" t="n">
        <x:v>30</x:v>
      </x:c>
      <x:c r="E20" s="2"/>
      <x:c r="F20" s="2"/>
    </x:row>
    <x:row r="21" ht="26" customHeight="1">
      <x:c r="A21" s="2" t="str">
        <x:v>Sample calendar days</x:v>
      </x:c>
      <x:c r="B21" s="9" t="n">
        <x:v>5</x:v>
      </x:c>
      <x:c r="C21" s="9" t="n">
        <x:v>5</x:v>
      </x:c>
      <x:c r="D21" s="9" t="n">
        <x:v>5</x:v>
      </x:c>
      <x:c r="E21" s="2"/>
      <x:c r="F21" s="2"/>
    </x:row>
    <x:row r="22" ht="26" customHeight="1">
      <x:c r="A22" s="2" t="str">
        <x:v>Transit calendar days</x:v>
      </x:c>
      <x:c r="B22" s="9" t="n">
        <x:v>5</x:v>
      </x:c>
      <x:c r="C22" s="9" t="n">
        <x:v>5</x:v>
      </x:c>
      <x:c r="D22" s="9" t="n">
        <x:v>5</x:v>
      </x:c>
      <x:c r="E22" s="2"/>
      <x:c r="F22" s="2"/>
    </x:row>
    <x:row r="23" ht="26" customHeight="1">
      <x:c r="A23" s="2" t="str">
        <x:v>Quote valid through</x:v>
      </x:c>
      <x:c r="B23" s="10" t="d">
        <x:v>2026-11-17T00:00:00.000Z</x:v>
      </x:c>
      <x:c r="C23" s="10" t="d">
        <x:v>2026-11-17T00:00:00.000Z</x:v>
      </x:c>
      <x:c r="D23" s="10" t="d">
        <x:v>2026-11-17T00:00:00.000Z</x:v>
      </x:c>
      <x:c r="E23" s="2"/>
      <x:c r="F23" s="2"/>
    </x:row>
    <x:row r="24" ht="26" customHeight="1">
      <x:c r="A24" s="2" t="str">
        <x:v>Sample approved</x:v>
      </x:c>
      <x:c r="B24" s="9" t="str">
        <x:v>Confirmed</x:v>
      </x:c>
      <x:c r="C24" s="9" t="str">
        <x:v>Confirmed</x:v>
      </x:c>
      <x:c r="D24" s="9" t="str">
        <x:v>Pending</x:v>
      </x:c>
      <x:c r="E24" s="2"/>
      <x:c r="F24" s="2"/>
    </x:row>
    <x:row r="25" ht="26" customHeight="1">
      <x:c r="A25" s="2" t="str">
        <x:v>Customs/tax scope complete</x:v>
      </x:c>
      <x:c r="B25" s="9" t="str">
        <x:v>Confirmed</x:v>
      </x:c>
      <x:c r="C25" s="9" t="str">
        <x:v>Confirmed</x:v>
      </x:c>
      <x:c r="D25" s="9" t="str">
        <x:v>Pending</x:v>
      </x:c>
      <x:c r="E25" s="2"/>
      <x:c r="F25" s="2"/>
    </x:row>
    <x:row r="26" ht="26" customHeight="1">
      <x:c r="A26" s="2" t="str">
        <x:v>Capacity confirmed</x:v>
      </x:c>
      <x:c r="B26" s="9" t="str">
        <x:v>Confirmed</x:v>
      </x:c>
      <x:c r="C26" s="9" t="str">
        <x:v>Confirmed</x:v>
      </x:c>
      <x:c r="D26" s="9" t="str">
        <x:v>Confirmed</x:v>
      </x:c>
      <x:c r="E26" s="2"/>
      <x:c r="F26" s="2"/>
    </x:row>
    <x:row r="27" ht="26" customHeight="1">
      <x:c r="A27" s="2" t="str">
        <x:v>Quote evidence reference</x:v>
      </x:c>
      <x:c r="B27" s="9" t="str">
        <x:v>A-1</x:v>
      </x:c>
      <x:c r="C27" s="9" t="str">
        <x:v>B-1</x:v>
      </x:c>
      <x:c r="D27" s="9" t="str">
        <x:v>C-1</x:v>
      </x:c>
      <x:c r="E27" s="2"/>
      <x:c r="F27" s="2"/>
    </x:row>
    <x:row r="28" ht="26" customHeight="1">
      <x:c r="A28" s="2" t="str">
        <x:v>Order quantity</x:v>
      </x:c>
      <x:c r="B28" s="2" t="n">
        <x:f>IF(AND(ISNUMBER('Inputs'!$B$5),'Inputs'!$B$5&gt;0,ISNUMBER(B9),B9&gt;0),MAX('Inputs'!$B$5,B9),"")</x:f>
        <x:v>500</x:v>
      </x:c>
      <x:c r="C28" s="2" t="n">
        <x:f>IF(AND(ISNUMBER('Inputs'!$B$5),'Inputs'!$B$5&gt;0,ISNUMBER(C9),C9&gt;0),MAX('Inputs'!$B$5,C9),"")</x:f>
        <x:v>500</x:v>
      </x:c>
      <x:c r="D28" s="2" t="n">
        <x:f>IF(AND(ISNUMBER('Inputs'!$B$5),'Inputs'!$B$5&gt;0,ISNUMBER(D9),D9&gt;0),MAX('Inputs'!$B$5,D9),"")</x:f>
        <x:v>500</x:v>
      </x:c>
      <x:c r="E28" s="2"/>
      <x:c r="F28" s="2"/>
    </x:row>
    <x:row r="29" ht="26" customHeight="1">
      <x:c r="A29" s="2" t="str">
        <x:v>Surplus quantity</x:v>
      </x:c>
      <x:c r="B29" s="2" t="n">
        <x:f>IF(ISNUMBER(B28),B28-'Inputs'!$B$5,"")</x:f>
        <x:v>0</x:v>
      </x:c>
      <x:c r="C29" s="2" t="n">
        <x:f>IF(ISNUMBER(C28),C28-'Inputs'!$B$5,"")</x:f>
        <x:v>0</x:v>
      </x:c>
      <x:c r="D29" s="2" t="n">
        <x:f>IF(ISNUMBER(D28),D28-'Inputs'!$B$5,"")</x:f>
        <x:v>0</x:v>
      </x:c>
      <x:c r="E29" s="2"/>
      <x:c r="F29" s="2"/>
    </x:row>
    <x:row r="30" ht="26" customHeight="1">
      <x:c r="A30" s="2" t="str">
        <x:v>Selected unit price</x:v>
      </x:c>
      <x:c r="B30" s="12" t="n">
        <x:f>IF(AND(ISNUMBER(B28),ISNUMBER(B10),B10&gt;0),IF(B28&gt;=B10,IF(ISNUMBER(B12),B12,""),IF(ISNUMBER(B11),B11,"")),"")</x:f>
        <x:v>18</x:v>
      </x:c>
      <x:c r="C30" s="12" t="n">
        <x:f>IF(AND(ISNUMBER(C28),ISNUMBER(C10),C10&gt;0),IF(C28&gt;=C10,IF(ISNUMBER(C12),C12,""),IF(ISNUMBER(C11),C11,"")),"")</x:f>
        <x:v>20</x:v>
      </x:c>
      <x:c r="D30" s="12" t="n">
        <x:f>IF(AND(ISNUMBER(D28),ISNUMBER(D10),D10&gt;0),IF(D28&gt;=D10,IF(ISNUMBER(D12),D12,""),IF(ISNUMBER(D11),D11,"")),"")</x:f>
        <x:v>17</x:v>
      </x:c>
      <x:c r="E30" s="2"/>
      <x:c r="F30" s="2"/>
    </x:row>
    <x:row r="31" ht="26" customHeight="1">
      <x:c r="A31" s="2" t="str">
        <x:v>Goods and packaging</x:v>
      </x:c>
      <x:c r="B31" s="12" t="n">
        <x:f>IF(AND(ISNUMBER(B28),ISNUMBER(B30),ISNUMBER(B13)),B28*SUM(B30,B13),"")</x:f>
        <x:v>10000</x:v>
      </x:c>
      <x:c r="C31" s="12" t="n">
        <x:f>IF(AND(ISNUMBER(C28),ISNUMBER(C30),ISNUMBER(C13)),C28*SUM(C30,C13),"")</x:f>
        <x:v>11000</x:v>
      </x:c>
      <x:c r="D31" s="12" t="n">
        <x:f>IF(AND(ISNUMBER(D28),ISNUMBER(D30),ISNUMBER(D13)),D28*SUM(D30,D13),"")</x:f>
        <x:v>9500</x:v>
      </x:c>
      <x:c r="E31" s="2"/>
      <x:c r="F31" s="2"/>
    </x:row>
    <x:row r="32" ht="26" customHeight="1">
      <x:c r="A32" s="2" t="str">
        <x:v>Fixed costs</x:v>
      </x:c>
      <x:c r="B32" s="12" t="n">
        <x:f>IF(COUNT(B14:B19)=6,SUM(B14:B15,B17:B19)+B16*'Inputs'!$B$10,"")</x:f>
        <x:v>2750</x:v>
      </x:c>
      <x:c r="C32" s="12" t="n">
        <x:f>IF(COUNT(C14:C19)=6,SUM(C14:C15,C17:C19)+C16*'Inputs'!$B$10,"")</x:f>
        <x:v>1050</x:v>
      </x:c>
      <x:c r="D32" s="12" t="str">
        <x:f>IF(COUNT(D14:D19)=6,SUM(D14:D15,D17:D19)+D16*'Inputs'!$B$10,"")</x:f>
      </x:c>
      <x:c r="E32" s="2"/>
      <x:c r="F32" s="2"/>
    </x:row>
    <x:row r="33" ht="26" customHeight="1">
      <x:c r="A33" s="2" t="str">
        <x:v>Cash estimate in quote currency</x:v>
      </x:c>
      <x:c r="B33" s="12" t="n">
        <x:f>IF(AND(ISNUMBER(B31),ISNUMBER(B32)),SUM(B31:B32)*(1+'Inputs'!$B$11),"")</x:f>
        <x:v>12750</x:v>
      </x:c>
      <x:c r="C33" s="12" t="n">
        <x:f>IF(AND(ISNUMBER(C31),ISNUMBER(C32)),SUM(C31:C32)*(1+'Inputs'!$B$11),"")</x:f>
        <x:v>12050</x:v>
      </x:c>
      <x:c r="D33" s="12" t="str">
        <x:f>IF(AND(ISNUMBER(D31),ISNUMBER(D32)),SUM(D31:D32)*(1+'Inputs'!$B$11),"")</x:f>
      </x:c>
      <x:c r="E33" s="2"/>
      <x:c r="F33" s="2"/>
    </x:row>
    <x:row r="34" ht="26" customHeight="1">
      <x:c r="A34" s="2" t="str">
        <x:v>Cash estimate in reporting currency</x:v>
      </x:c>
      <x:c r="B34" s="12" t="n">
        <x:f>IF(AND(ISNUMBER(B33),ISNUMBER(B7),B7&gt;0,ISNUMBER(B8)),B33*B7,"")</x:f>
        <x:v>12750</x:v>
      </x:c>
      <x:c r="C34" s="12" t="n">
        <x:f>IF(AND(ISNUMBER(C33),ISNUMBER(C7),C7&gt;0,ISNUMBER(C8)),C33*C7,"")</x:f>
        <x:v>12050</x:v>
      </x:c>
      <x:c r="D34" s="12" t="str">
        <x:f>IF(AND(ISNUMBER(D33),ISNUMBER(D7),D7&gt;0,ISNUMBER(D8)),D33*D7,"")</x:f>
      </x:c>
      <x:c r="E34" s="2"/>
      <x:c r="F34" s="2"/>
    </x:row>
    <x:row r="35" ht="26" customHeight="1">
      <x:c r="A35" s="2" t="str">
        <x:v>Cash per requested unit</x:v>
      </x:c>
      <x:c r="B35" s="12" t="n">
        <x:f>IF(AND(ISNUMBER(B34),ISNUMBER('Inputs'!$B$5),'Inputs'!$B$5&gt;0),B34/'Inputs'!$B$5,"")</x:f>
        <x:v>25.5</x:v>
      </x:c>
      <x:c r="C35" s="12" t="n">
        <x:f>IF(AND(ISNUMBER(C34),ISNUMBER('Inputs'!$B$5),'Inputs'!$B$5&gt;0),C34/'Inputs'!$B$5,"")</x:f>
        <x:v>24.1</x:v>
      </x:c>
      <x:c r="D35" s="12" t="str">
        <x:f>IF(AND(ISNUMBER(D34),ISNUMBER('Inputs'!$B$5),'Inputs'!$B$5&gt;0),D34/'Inputs'!$B$5,"")</x:f>
      </x:c>
      <x:c r="E35" s="2"/>
      <x:c r="F35" s="2"/>
    </x:row>
    <x:row r="36" ht="26" customHeight="1">
      <x:c r="A36" s="2" t="str">
        <x:v>Total calendar days</x:v>
      </x:c>
      <x:c r="B36" s="2" t="n">
        <x:f>IF(COUNT(B20:B22)=3,SUM(B20:B22),"")</x:f>
        <x:v>50</x:v>
      </x:c>
      <x:c r="C36" s="2" t="n">
        <x:f>IF(COUNT(C20:C22)=3,SUM(C20:C22),"")</x:f>
        <x:v>30</x:v>
      </x:c>
      <x:c r="D36" s="2" t="n">
        <x:f>IF(COUNT(D20:D22)=3,SUM(D20:D22),"")</x:f>
        <x:v>40</x:v>
      </x:c>
      <x:c r="E36" s="2"/>
      <x:c r="F36" s="2"/>
    </x:row>
    <x:row r="37" ht="26" customHeight="1">
      <x:c r="A37" s="2" t="str">
        <x:v>Receipt buffer days</x:v>
      </x:c>
      <x:c r="B37" s="2" t="n">
        <x:f>IF(AND(ISNUMBER(B36),ISNUMBER('Inputs'!$B$6)),'Inputs'!$B$6-B36,"")</x:f>
        <x:v>10</x:v>
      </x:c>
      <x:c r="C37" s="2" t="n">
        <x:f>IF(AND(ISNUMBER(C36),ISNUMBER('Inputs'!$B$6)),'Inputs'!$B$6-C36,"")</x:f>
        <x:v>30</x:v>
      </x:c>
      <x:c r="D37" s="2" t="n">
        <x:f>IF(AND(ISNUMBER(D36),ISNUMBER('Inputs'!$B$6)),'Inputs'!$B$6-D36,"")</x:f>
        <x:v>20</x:v>
      </x:c>
      <x:c r="E37" s="2"/>
      <x:c r="F37" s="2"/>
    </x:row>
    <x:row r="38" ht="48" customHeight="1">
      <x:c r="A38" s="2" t="str">
        <x:v>Cost/input state</x:v>
      </x:c>
      <x:c r="B38" s="4" t="str">
        <x:f>IF(OR(NOT(ISNUMBER(B34)),NOT(ISNUMBER(B37))),"Missing cost/FX input",IF(OR(B30&lt;0,MIN(B13:B22)&lt;0,NOT(ISNUMBER('Inputs'!$B$10)),'Inputs'!$B$10&lt;0,NOT(ISNUMBER('Inputs'!$B$11)),'Inputs'!$B$11&lt;0),"Invalid input","Comparable"))</x:f>
        <x:v>Comparable</x:v>
      </x:c>
      <x:c r="C38" s="4" t="str">
        <x:f>IF(OR(NOT(ISNUMBER(C34)),NOT(ISNUMBER(C37))),"Missing cost/FX input",IF(OR(C30&lt;0,MIN(C13:C22)&lt;0,NOT(ISNUMBER('Inputs'!$B$10)),'Inputs'!$B$10&lt;0,NOT(ISNUMBER('Inputs'!$B$11)),'Inputs'!$B$11&lt;0),"Invalid input","Comparable"))</x:f>
        <x:v>Comparable</x:v>
      </x:c>
      <x:c r="D38" s="4" t="str">
        <x:f>IF(OR(NOT(ISNUMBER(D34)),NOT(ISNUMBER(D37))),"Missing cost/FX input",IF(OR(D30&lt;0,MIN(D13:D22)&lt;0,NOT(ISNUMBER('Inputs'!$B$10)),'Inputs'!$B$10&lt;0,NOT(ISNUMBER('Inputs'!$B$11)),'Inputs'!$B$11&lt;0),"Invalid input","Comparable"))</x:f>
        <x:v>Missing cost/FX input</x:v>
      </x:c>
      <x:c r="E38" s="2"/>
      <x:c r="F38" s="2"/>
    </x:row>
    <x:row r="39" ht="48" customHeight="1">
      <x:c r="A39" s="2" t="str">
        <x:v>Evidence state</x:v>
      </x:c>
      <x:c r="B39" s="4" t="str">
        <x:f>IF(AND(B24="Confirmed",B25="Confirmed",B26="Confirmed",B27&lt;&gt;"",COUNTIFS($B$27:$D$27,B27)=1,B6&lt;&gt;"",'Inputs'!$B$8&lt;&gt;"",'Inputs'!$B$9&lt;&gt;"",B5&lt;&gt;"",ISNUMBER(B8),B8&lt;='Inputs'!$B$7),"Comparable","Evidence incomplete")</x:f>
        <x:v>Comparable</x:v>
      </x:c>
      <x:c r="C39" s="4" t="str">
        <x:f>IF(AND(C24="Confirmed",C25="Confirmed",C26="Confirmed",C27&lt;&gt;"",COUNTIFS($B$27:$D$27,C27)=1,C6&lt;&gt;"",'Inputs'!$B$8&lt;&gt;"",'Inputs'!$B$9&lt;&gt;"",C5&lt;&gt;"",ISNUMBER(C8),C8&lt;='Inputs'!$B$7),"Comparable","Evidence incomplete")</x:f>
        <x:v>Comparable</x:v>
      </x:c>
      <x:c r="D39" s="4" t="str">
        <x:f>IF(AND(D24="Confirmed",D25="Confirmed",D26="Confirmed",D27&lt;&gt;"",COUNTIFS($B$27:$D$27,D27)=1,D6&lt;&gt;"",'Inputs'!$B$8&lt;&gt;"",'Inputs'!$B$9&lt;&gt;"",D5&lt;&gt;"",ISNUMBER(D8),D8&lt;='Inputs'!$B$7),"Comparable","Evidence incomplete")</x:f>
        <x:v>Evidence incomplete</x:v>
      </x:c>
      <x:c r="E39" s="2"/>
      <x:c r="F39" s="2"/>
    </x:row>
    <x:row r="40" ht="48" customHeight="1">
      <x:c r="A40" s="2" t="str">
        <x:v>Decision state</x:v>
      </x:c>
      <x:c r="B40" s="4" t="str">
        <x:f>IF(B38&lt;&gt;"Comparable","HOLD",IF(B39&lt;&gt;"Comparable","HOLD",IF(OR(NOT(ISNUMBER(B23)),NOT(ISNUMBER('Inputs'!$B$7))),"HOLD",IF(B23&lt;'Inputs'!$B$7,"Expired quote",IF(B37&lt;0,"Late receipt","Cost comparable; review award")))))</x:f>
        <x:v>Cost comparable; review award</x:v>
      </x:c>
      <x:c r="C40" s="4" t="str">
        <x:f>IF(C38&lt;&gt;"Comparable","HOLD",IF(C39&lt;&gt;"Comparable","HOLD",IF(OR(NOT(ISNUMBER(C23)),NOT(ISNUMBER('Inputs'!$B$7))),"HOLD",IF(C23&lt;'Inputs'!$B$7,"Expired quote",IF(C37&lt;0,"Late receipt","Cost comparable; review award")))))</x:f>
        <x:v>Cost comparable; review award</x:v>
      </x:c>
      <x:c r="D40" s="4" t="str">
        <x:f>IF(D38&lt;&gt;"Comparable","HOLD",IF(D39&lt;&gt;"Comparable","HOLD",IF(OR(NOT(ISNUMBER(D23)),NOT(ISNUMBER('Inputs'!$B$7))),"HOLD",IF(D23&lt;'Inputs'!$B$7,"Expired quote",IF(D37&lt;0,"Late receipt","Cost comparable; review award")))))</x:f>
        <x:v>HOLD</x:v>
      </x:c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conditionalFormatting sqref="B38:D40">
    <x:cfRule type="containsText" dxfId="0" priority="1" operator="containsText" text="HOLD"/>
  </x:conditionalFormatting>
  <x:conditionalFormatting sqref="B24:D26">
    <x:cfRule type="containsText" dxfId="1" priority="2" operator="containsText" text="Pending"/>
  </x:conditionalFormatting>
  <x:dataValidations count="1">
    <x:dataValidation type="list" sqref="B24:D26">
      <x:formula1>"Confirmed,Pending"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8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Scenario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52" customHeight="1">
      <x:c r="A5" s="4" t="str">
        <x:v>Sensitivity uses the same bid calculation. Edit Inputs, recalculate, record results, then restore.</x:v>
      </x:c>
      <x:c r="B5" s="2"/>
      <x:c r="C5" s="2"/>
      <x:c r="D5" s="2"/>
      <x:c r="E5" s="2"/>
      <x:c r="F5" s="2"/>
    </x:row>
    <x:row r="6" ht="52" customHeight="1">
      <x:c r="A6" s="4" t="str">
        <x:v>At 2,000 units, A uses 17 and B uses 19 per unit; original quote tiers must cover that volume.</x:v>
      </x:c>
      <x:c r="B6" s="2"/>
      <x:c r="C6" s="2"/>
      <x:c r="D6" s="2"/>
      <x:c r="E6" s="2"/>
      <x:c r="F6" s="2"/>
    </x:row>
    <x:row r="7" ht="52" customHeight="1">
      <x:c r="A7" s="4" t="str">
        <x:v>Freight stress and cost increase change cash estimates only, not taxes or legal classification.</x:v>
      </x:c>
      <x:c r="B7" s="2"/>
      <x:c r="C7" s="2"/>
      <x:c r="D7" s="2"/>
      <x:c r="E7" s="2"/>
      <x:c r="F7" s="2"/>
    </x:row>
    <x:row r="8" ht="52" customHeight="1">
      <x:c r="A8" s="4" t="str">
        <x:v>A blank on an unselected price tier does not block the selected tier.</x:v>
      </x:c>
      <x:c r="B8" s="2"/>
      <x:c r="C8" s="2"/>
      <x:c r="D8" s="2"/>
      <x:c r="E8" s="2"/>
      <x:c r="F8" s="2"/>
    </x:row>
    <x:row r="9" ht="52" customHeight="1">
      <x:c r="A9" s="4" t="str">
        <x:v>Two-country case: clone a working copy per destination and keep importer, tax and delivery scope separate.</x:v>
      </x:c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Missing Evidence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Bid</x:v>
      </x:c>
      <x:c r="B4" s="14" t="str">
        <x:v>Missing fee inputs</x:v>
      </x:c>
      <x:c r="C4" s="14" t="str">
        <x:v>Sample</x:v>
      </x:c>
      <x:c r="D4" s="14" t="str">
        <x:v>Customs scope</x:v>
      </x:c>
      <x:c r="E4" s="14" t="str">
        <x:v>Capacity</x:v>
      </x:c>
      <x:c r="F4" s="14" t="str">
        <x:v>Decision</x:v>
      </x:c>
    </x:row>
    <x:row r="5" ht="46" customHeight="1">
      <x:c r="A5" s="2" t="str">
        <x:v>Supplier A</x:v>
      </x:c>
      <x:c r="B5" s="2" t="n">
        <x:f>COUNTBLANK('Bid Lines'!B14:B19)</x:f>
        <x:v>0</x:v>
      </x:c>
      <x:c r="C5" s="2" t="str">
        <x:f>'Bid Lines'!B24</x:f>
        <x:v>Confirmed</x:v>
      </x:c>
      <x:c r="D5" s="2" t="str">
        <x:f>'Bid Lines'!B25</x:f>
        <x:v>Confirmed</x:v>
      </x:c>
      <x:c r="E5" s="2" t="str">
        <x:f>'Bid Lines'!B26</x:f>
        <x:v>Confirmed</x:v>
      </x:c>
      <x:c r="F5" s="4" t="str">
        <x:f>'Bid Lines'!B40</x:f>
        <x:v>Cost comparable; review award</x:v>
      </x:c>
    </x:row>
    <x:row r="6" ht="46" customHeight="1">
      <x:c r="A6" s="2" t="str">
        <x:v>Supplier B</x:v>
      </x:c>
      <x:c r="B6" s="2" t="n">
        <x:f>COUNTBLANK('Bid Lines'!C14:C19)</x:f>
        <x:v>0</x:v>
      </x:c>
      <x:c r="C6" s="2" t="str">
        <x:f>'Bid Lines'!C24</x:f>
        <x:v>Confirmed</x:v>
      </x:c>
      <x:c r="D6" s="2" t="str">
        <x:f>'Bid Lines'!C25</x:f>
        <x:v>Confirmed</x:v>
      </x:c>
      <x:c r="E6" s="2" t="str">
        <x:f>'Bid Lines'!C26</x:f>
        <x:v>Confirmed</x:v>
      </x:c>
      <x:c r="F6" s="4" t="str">
        <x:f>'Bid Lines'!C40</x:f>
        <x:v>Cost comparable; review award</x:v>
      </x:c>
    </x:row>
    <x:row r="7" ht="46" customHeight="1">
      <x:c r="A7" s="2" t="str">
        <x:v>Supplier C</x:v>
      </x:c>
      <x:c r="B7" s="2" t="n">
        <x:f>COUNTBLANK('Bid Lines'!D14:D19)</x:f>
        <x:v>1</x:v>
      </x:c>
      <x:c r="C7" s="2" t="str">
        <x:f>'Bid Lines'!D24</x:f>
        <x:v>Pending</x:v>
      </x:c>
      <x:c r="D7" s="2" t="str">
        <x:f>'Bid Lines'!D25</x:f>
        <x:v>Pending</x:v>
      </x:c>
      <x:c r="E7" s="2" t="str">
        <x:f>'Bid Lines'!D26</x:f>
        <x:v>Confirmed</x:v>
      </x:c>
      <x:c r="F7" s="4" t="str">
        <x:f>'Bid Lines'!D40</x:f>
        <x:v>HOLD</x:v>
      </x:c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  <x:tableParts count="1">
    <x:tablePart xmlns:r="http://schemas.openxmlformats.org/officeDocument/2006/relationships" r:id="R401dcb39842b4d7b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24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Decision Log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14" t="str">
        <x:v>Quote key</x:v>
      </x:c>
      <x:c r="B4" s="14" t="str">
        <x:v>Version</x:v>
      </x:c>
      <x:c r="C4" s="14" t="str">
        <x:v>Decision owner</x:v>
      </x:c>
      <x:c r="D4" s="14" t="str">
        <x:v>Decision date</x:v>
      </x:c>
      <x:c r="E4" s="14" t="str">
        <x:v>Disposition</x:v>
      </x:c>
      <x:c r="F4" s="14" t="str">
        <x:v>Exceptions/evidence</x:v>
      </x:c>
    </x:row>
    <x:row r="5" ht="26" customHeight="1">
      <x:c r="A5" s="2" t="str">
        <x:v>A-1</x:v>
      </x:c>
      <x:c r="B5" s="2" t="str">
        <x:v>1.0</x:v>
      </x:c>
      <x:c r="C5" s="6"/>
      <x:c r="D5" s="7"/>
      <x:c r="E5" s="6"/>
      <x:c r="F5" s="6"/>
    </x:row>
    <x:row r="6" ht="26" customHeight="1">
      <x:c r="A6" s="2" t="str">
        <x:v>B-1</x:v>
      </x:c>
      <x:c r="B6" s="2" t="str">
        <x:v>1.0</x:v>
      </x:c>
      <x:c r="C6" s="6"/>
      <x:c r="D6" s="7"/>
      <x:c r="E6" s="6"/>
      <x:c r="F6" s="6"/>
    </x:row>
    <x:row r="7" ht="26" customHeight="1">
      <x:c r="A7" s="2" t="str">
        <x:v>C-1</x:v>
      </x:c>
      <x:c r="B7" s="2" t="str">
        <x:v>1.0</x:v>
      </x:c>
      <x:c r="C7" s="6"/>
      <x:c r="D7" s="7"/>
      <x:c r="E7" s="6"/>
      <x:c r="F7" s="6"/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/>
      <x:c r="B10" s="2"/>
      <x:c r="C10" s="2"/>
      <x:c r="D10" s="2"/>
      <x:c r="E10" s="2"/>
      <x:c r="F10" s="2"/>
    </x:row>
    <x:row r="11" ht="26" customHeight="1">
      <x:c r="A11" s="2"/>
      <x:c r="B11" s="2"/>
      <x:c r="C11" s="2"/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  <x:tableParts count="1">
    <x:tablePart xmlns:r="http://schemas.openxmlformats.org/officeDocument/2006/relationships" r:id="Rf92ae1a23c9f4dd0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0" hidden="0" customWidth="1"/>
    <x:col min="2" max="2" width="115" hidden="0" customWidth="1"/>
    <x:col min="3" max="3" width="24" hidden="0" customWidth="1"/>
    <x:col min="4" max="4" width="24" hidden="0" customWidth="1"/>
    <x:col min="5" max="5" width="28" hidden="0" customWidth="1"/>
    <x:col min="6" max="6" width="2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Source and methodology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40" customHeight="1">
      <x:c r="A4" s="4" t="str">
        <x:v>Official guidance, checked 2026-10-18</x:v>
      </x:c>
      <x:c r="B4" s="2"/>
      <x:c r="C4" s="2"/>
      <x:c r="D4" s="2"/>
      <x:c r="E4" s="2"/>
      <x:c r="F4" s="2"/>
    </x:row>
    <x:row r="5" ht="40" customHeight="1">
      <x:c r="A5" s="4" t="str">
        <x:v>Original hypothetical model. No actual supplier data or price benchmark.</x:v>
      </x:c>
      <x:c r="B5" s="2"/>
      <x:c r="C5" s="2"/>
      <x:c r="D5" s="2"/>
      <x:c r="E5" s="2"/>
      <x:c r="F5" s="2"/>
    </x:row>
    <x:row r="6" ht="40" customHeight="1">
      <x:c r="A6" s="4" t="str">
        <x:v>Currency rate and date are user supplied, not live or customs conversion rates.</x:v>
      </x:c>
      <x:c r="B6" s="2"/>
      <x:c r="C6" s="2"/>
      <x:c r="D6" s="2"/>
      <x:c r="E6" s="2"/>
      <x:c r="F6" s="2"/>
    </x:row>
    <x:row r="7" ht="40" customHeight="1">
      <x:c r="A7" s="4" t="str">
        <x:v>Refresh quotes for every award; refresh schema quarterly.</x:v>
      </x:c>
      <x:c r="B7" s="2"/>
      <x:c r="C7" s="2"/>
      <x:c r="D7" s="2"/>
      <x:c r="E7" s="2"/>
      <x:c r="F7" s="2"/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26" customHeight="1">
      <x:c r="A10" s="2" t="str">
        <x:v>US</x:v>
      </x:c>
      <x:c r="B10" s="16" t="str">
        <x:v>https://www.trade.gov/determine-total-export-price</x:v>
      </x:c>
      <x:c r="C10" s="2"/>
      <x:c r="D10" s="2"/>
      <x:c r="E10" s="2"/>
      <x:c r="F10" s="2"/>
    </x:row>
    <x:row r="11" ht="26" customHeight="1">
      <x:c r="A11" s="2" t="str">
        <x:v>TW</x:v>
      </x:c>
      <x:c r="B11" s="16" t="str">
        <x:v>https://web.customs.gov.tw/singlehtml/1207?cntId=cus1_93288_1207</x:v>
      </x:c>
      <x:c r="C11" s="2"/>
      <x:c r="D11" s="2"/>
      <x:c r="E11" s="2"/>
      <x:c r="F11" s="2"/>
    </x:row>
    <x:row r="12" ht="26" customHeight="1">
      <x:c r="A12" s="2" t="str">
        <x:v>JP</x:v>
      </x:c>
      <x:c r="B12" s="16" t="str">
        <x:v>https://www.customs.go.jp/koujigaku/hokenryofumei.htm</x:v>
      </x:c>
      <x:c r="C12" s="2"/>
      <x:c r="D12" s="2"/>
      <x:c r="E12" s="2"/>
      <x:c r="F12" s="2"/>
    </x:row>
    <x:row r="13" ht="26" customHeight="1">
      <x:c r="A13" s="2" t="str">
        <x:v>KR</x:v>
      </x:c>
      <x:c r="B13" s="16" t="str">
        <x:v>https://www.customs.go.kr/kcs/na/ntt/selectNttInfo.do?mi=2891&amp;nttSn=10081536&amp;nttSnUrl=search</x:v>
      </x:c>
      <x:c r="C13" s="2"/>
      <x:c r="D13" s="2"/>
      <x:c r="E13" s="2"/>
      <x:c r="F13" s="2"/>
    </x:row>
    <x:row r="14" ht="26" customHeight="1">
      <x:c r="A14" s="2" t="str">
        <x:v>Giftpack</x:v>
      </x:c>
      <x:c r="B14" s="16" t="str">
        <x:v>https://giftpack.ai/faq/</x:v>
      </x:c>
      <x:c r="C14" s="2"/>
      <x:c r="D14" s="2"/>
      <x:c r="E14" s="2"/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2"/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26" customHeight="1">
      <x:c r="A45" s="2"/>
      <x:c r="B45" s="2"/>
      <x:c r="C45" s="2"/>
      <x:c r="D45" s="2"/>
      <x:c r="E45" s="2"/>
      <x:c r="F45" s="2"/>
    </x:row>
  </x:sheetData>
  <x:pageMargins left="0.7" right="0.7" top="0.75" bottom="0.75" header="0.3" footer="0.3"/>
</x:worksheet>
</file>