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962138313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b6cfb6306a64c6b"/>
    <x:sheet xmlns:r="http://schemas.openxmlformats.org/officeDocument/2006/relationships" name="Criteria" sheetId="2" r:id="R5c0f2c7dd0394a09"/>
    <x:sheet xmlns:r="http://schemas.openxmlformats.org/officeDocument/2006/relationships" name="Evidence Log" sheetId="3" r:id="Rf0277a9431884714"/>
    <x:sheet xmlns:r="http://schemas.openxmlformats.org/officeDocument/2006/relationships" name="Scorecard" sheetId="4" r:id="Rbea8bd29e0434948"/>
    <x:sheet xmlns:r="http://schemas.openxmlformats.org/officeDocument/2006/relationships" name="Remediation Plan" sheetId="5" r:id="Rf12b3e5bc424468c"/>
    <x:sheet xmlns:r="http://schemas.openxmlformats.org/officeDocument/2006/relationships" name="Sources" sheetId="6" r:id="R19b67c4b7b6141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10">
    <x:font>
      <x:sz val="11"/>
      <x:name val="Carlito"/>
    </x:font>
    <x:font>
      <x:b/>
      <x:sz val="16"/>
      <x:color rgb="FF173F5F"/>
      <x:name val="Arial"/>
    </x:font>
    <x:font>
      <x:i/>
      <x:sz val="10"/>
      <x:color rgb="FF546273"/>
      <x:name val="Arial"/>
    </x:font>
    <x:font>
      <x:b/>
      <x:sz val="10"/>
      <x:color rgb="FFFFFFFF"/>
      <x:name val="Arial"/>
    </x:font>
    <x:font>
      <x:b/>
      <x:sz val="11"/>
      <x:color rgb="FF173F5F"/>
      <x:name val="Arial"/>
    </x:font>
    <x:font>
      <x:sz val="10"/>
      <x:color rgb="FF6B4B00"/>
      <x:name val="Arial"/>
    </x:font>
    <x:font>
      <x:b/>
      <x:sz val="10"/>
      <x:color rgb="FF172033"/>
      <x:name val="Arial"/>
    </x:font>
    <x:font>
      <x:sz val="10"/>
      <x:color rgb="FF172033"/>
      <x:name val="Arial"/>
    </x:font>
    <x:font>
      <x:i/>
      <x:sz val="10"/>
      <x:color rgb="FF172033"/>
      <x:name val="Arial"/>
    </x:font>
    <x:font>
      <x:b/>
      <x:sz val="15"/>
      <x:color rgb="FF173F5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DCEAF2"/>
      </x:patternFill>
    </x:fill>
    <x:fill>
      <x:patternFill patternType="solid">
        <x:fgColor rgb="FFFFF3CD"/>
      </x:patternFill>
    </x:fill>
    <x:fill>
      <x:patternFill patternType="solid">
        <x:fgColor rgb="FFFFFBEA"/>
      </x:patternFill>
    </x:fill>
    <x:fill>
      <x:patternFill patternType="solid">
        <x:fgColor rgb="FFF5F8FA"/>
      </x:patternFill>
    </x:fill>
  </x:fills>
  <x:borders count="10">
    <x:border/>
    <x:border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top style="thin">
        <x:color rgb="FFD9E2E8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4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4" borderId="9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7" fillId="0" borderId="7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4" borderId="9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7" fillId="5" borderId="0" xfId="0" applyNumberFormat="1" applyFont="1" applyFill="1" applyBorder="1"/>
    <x:xf numFmtId="20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0" fontId="7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1b43808894a1b" /><Relationship Type="http://schemas.openxmlformats.org/officeDocument/2006/relationships/theme" Target="/xl/theme/theme1.xml" Id="R24a998c6b9554816" /><Relationship Type="http://schemas.openxmlformats.org/officeDocument/2006/relationships/sharedStrings" Target="/xl/sharedStrings.xml" Id="Rf47227cc78ab44c3" /><Relationship Type="http://schemas.openxmlformats.org/officeDocument/2006/relationships/worksheet" Target="/xl/worksheets/sheet1.xml" Id="Rab6cfb6306a64c6b" /><Relationship Type="http://schemas.openxmlformats.org/officeDocument/2006/relationships/worksheet" Target="/xl/worksheets/sheet2.xml" Id="R5c0f2c7dd0394a09" /><Relationship Type="http://schemas.openxmlformats.org/officeDocument/2006/relationships/worksheet" Target="/xl/worksheets/sheet3.xml" Id="Rf0277a9431884714" /><Relationship Type="http://schemas.openxmlformats.org/officeDocument/2006/relationships/worksheet" Target="/xl/worksheets/sheet4.xml" Id="Rbea8bd29e0434948" /><Relationship Type="http://schemas.openxmlformats.org/officeDocument/2006/relationships/worksheet" Target="/xl/worksheets/sheet5.xml" Id="Rf12b3e5bc424468c" /><Relationship Type="http://schemas.openxmlformats.org/officeDocument/2006/relationships/worksheet" Target="/xl/worksheets/sheet6.xml" Id="R19b67c4b7b614197" /></Relationships>
</file>

<file path=xl/tables/table1.xml><?xml version="1.0" encoding="utf-8"?>
<x:table xmlns:x="http://schemas.openxmlformats.org/spreadsheetml/2006/main" id="1" name="Criteria_en" displayName="Criteria_en" ref="A5:O29" headerRowCount="1" totalsRowCount="0" totalsRowShown="0">
  <x:tableColumns count="15">
    <x:tableColumn id="1" name="ID"/>
    <x:tableColumn id="2" name="Domain"/>
    <x:tableColumn id="3" name="Journey task"/>
    <x:tableColumn id="4" name="Observable criterion"/>
    <x:tableColumn id="5" name="Weight"/>
    <x:tableColumn id="6" name="Critical"/>
    <x:tableColumn id="7" name="Test method"/>
    <x:tableColumn id="8" name="Required evidence"/>
    <x:tableColumn id="9" name="Status"/>
    <x:tableColumn id="10" name="Score"/>
    <x:tableColumn id="11" name="Weighted result"/>
    <x:tableColumn id="12" name="Possible weight"/>
    <x:tableColumn id="13" name="Owner"/>
    <x:tableColumn id="14" name="Due date"/>
    <x:tableColumn id="15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en" displayName="Evidence_en" ref="A5:H45" headerRowCount="1" totalsRowCount="0" totalsRowShown="0">
  <x:tableColumns count="8">
    <x:tableColumn id="1" name="Criterion ID"/>
    <x:tableColumn id="2" name="Evidence type"/>
    <x:tableColumn id="3" name="Evidence URL or file ID"/>
    <x:tableColumn id="4" name="Tester"/>
    <x:tableColumn id="5" name="Test date"/>
    <x:tableColumn id="6" name="Assistive technology / device"/>
    <x:tableColumn id="7" name="Outcome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mediation_en" displayName="Remediation_en" ref="A5:J29" headerRowCount="1" totalsRowCount="0" totalsRowShown="0">
  <x:tableColumns count="10">
    <x:tableColumn id="1" name="Criterion ID"/>
    <x:tableColumn id="2" name="Domain"/>
    <x:tableColumn id="3" name="Status"/>
    <x:tableColumn id="4" name="Critical"/>
    <x:tableColumn id="5" name="Weight"/>
    <x:tableColumn id="6" name="Priority"/>
    <x:tableColumn id="7" name="Owner"/>
    <x:tableColumn id="8" name="Due date"/>
    <x:tableColumn id="9" name="Remediation action"/>
    <x:tableColumn id="10" name="Acceptance 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s_en" displayName="Sources_en" ref="A5:E9" headerRowCount="1" totalsRowCount="0" totalsRowShown="0">
  <x:tableColumns count="5">
    <x:tableColumn id="1" name="Publisher"/>
    <x:tableColumn id="2" name="Source"/>
    <x:tableColumn id="3" name="Official URL"/>
    <x:tableColumn id="4" name="Last verified"/>
    <x:tableColumn id="5" name="Use / limi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f7be84adf3a4a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57de1f4751d487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09b9ee23b87495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8a95aad2d614441a" /></Relationships>
</file>

<file path=xl/worksheets/sheet1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35" t="str">
        <x:v>Corporate Gifting Accessibility Scorecard 2026</x:v>
      </x:c>
      <x:c r="B2" s="32"/>
      <x:c r="C2" s="32"/>
      <x:c r="D2" s="32"/>
      <x:c r="E2" s="32"/>
      <x:c r="F2" s="32"/>
      <x:c r="G2" s="32"/>
      <x:c r="H2" s="32"/>
    </x:row>
    <x:row r="3">
      <x:c r="A3" s="36" t="str">
        <x:v>Methodology v1.0 · 2026-09-19 · English</x:v>
      </x:c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26" t="str">
        <x:v>Version</x:v>
      </x:c>
      <x:c r="B5" s="32" t="str">
        <x:v>1.0</x:v>
      </x:c>
      <x:c r="C5" s="32"/>
      <x:c r="D5" s="32"/>
      <x:c r="E5" s="32"/>
      <x:c r="F5" s="32"/>
      <x:c r="G5" s="32"/>
      <x:c r="H5" s="32"/>
    </x:row>
    <x:row r="6">
      <x:c r="A6" s="27" t="str">
        <x:v>Version date</x:v>
      </x:c>
      <x:c r="B6" s="32" t="str">
        <x:v>2026-09-19</x:v>
      </x:c>
      <x:c r="C6" s="32"/>
      <x:c r="D6" s="32"/>
      <x:c r="E6" s="32"/>
      <x:c r="F6" s="32"/>
      <x:c r="G6" s="32"/>
      <x:c r="H6" s="32"/>
    </x:row>
    <x:row r="7">
      <x:c r="A7" s="28" t="str">
        <x:v>Purpose</x:v>
      </x:c>
      <x:c r="B7" s="32" t="str">
        <x:v>Localized workbook</x:v>
      </x:c>
      <x:c r="C7" s="32"/>
      <x:c r="D7" s="32"/>
      <x:c r="E7" s="32"/>
      <x:c r="F7" s="32"/>
      <x:c r="G7" s="32"/>
      <x:c r="H7" s="32"/>
    </x:row>
    <x:row r="8">
      <x:c r="A8" s="32"/>
      <x:c r="B8" s="32"/>
      <x:c r="C8" s="32"/>
      <x:c r="D8" s="32"/>
      <x:c r="E8" s="32"/>
      <x:c r="F8" s="32"/>
      <x:c r="G8" s="32"/>
      <x:c r="H8" s="32"/>
    </x:row>
    <x:row r="9">
      <x:c r="A9" s="34" t="str">
        <x:v>How to use</x:v>
      </x:c>
      <x:c r="B9" s="32"/>
      <x:c r="C9" s="32"/>
      <x:c r="D9" s="32"/>
      <x:c r="E9" s="32"/>
      <x:c r="F9" s="32"/>
      <x:c r="G9" s="32"/>
      <x:c r="H9" s="32"/>
    </x:row>
    <x:row r="10">
      <x:c r="A10" s="32" t="str">
        <x:v>1.</x:v>
      </x:c>
      <x:c r="B10" s="32" t="str">
        <x:v>Define the complete recipient journey and test environment.</x:v>
      </x:c>
      <x:c r="C10" s="32"/>
      <x:c r="D10" s="32"/>
      <x:c r="E10" s="32"/>
      <x:c r="F10" s="32"/>
      <x:c r="G10" s="32"/>
      <x:c r="H10" s="32"/>
    </x:row>
    <x:row r="11">
      <x:c r="A11" s="32" t="str">
        <x:v>2.</x:v>
      </x:c>
      <x:c r="B11" s="32" t="str">
        <x:v>Record one observable result and evidence item for every criterion.</x:v>
      </x:c>
      <x:c r="C11" s="32"/>
      <x:c r="D11" s="32"/>
      <x:c r="E11" s="32"/>
      <x:c r="F11" s="32"/>
      <x:c r="G11" s="32"/>
      <x:c r="H11" s="32"/>
    </x:row>
    <x:row r="12">
      <x:c r="A12" s="32" t="str">
        <x:v>3.</x:v>
      </x:c>
      <x:c r="B12" s="32" t="str">
        <x:v>Use Pass, Partial, Fail, or N/A only after human review; explain every N/A.</x:v>
      </x:c>
      <x:c r="C12" s="32"/>
      <x:c r="D12" s="32"/>
      <x:c r="E12" s="32"/>
      <x:c r="F12" s="32"/>
      <x:c r="G12" s="32"/>
      <x:c r="H12" s="32"/>
    </x:row>
    <x:row r="13">
      <x:c r="A13" s="32" t="str">
        <x:v>4.</x:v>
      </x:c>
      <x:c r="B13" s="32" t="str">
        <x:v>Treat any failed critical criterion as a release gate, regardless of the overall score.</x:v>
      </x:c>
      <x:c r="C13" s="32"/>
      <x:c r="D13" s="32"/>
      <x:c r="E13" s="32"/>
      <x:c r="F13" s="32"/>
      <x:c r="G13" s="32"/>
      <x:c r="H13" s="32"/>
    </x:row>
    <x:row r="14">
      <x:c r="A14" s="32" t="str">
        <x:v>5.</x:v>
      </x:c>
      <x:c r="B14" s="32" t="str">
        <x:v>Assign owners and acceptance evidence before remediation begins.</x:v>
      </x:c>
      <x:c r="C14" s="32"/>
      <x:c r="D14" s="32"/>
      <x:c r="E14" s="32"/>
      <x:c r="F14" s="32"/>
      <x:c r="G14" s="32"/>
      <x:c r="H14" s="32"/>
    </x:row>
    <x:row r="15">
      <x:c r="A15" s="32"/>
      <x:c r="B15" s="32"/>
      <x:c r="C15" s="32"/>
      <x:c r="D15" s="32"/>
      <x:c r="E15" s="32"/>
      <x:c r="F15" s="32"/>
      <x:c r="G15" s="32"/>
      <x:c r="H15" s="32"/>
    </x:row>
    <x:row r="16">
      <x:c r="A16" s="34" t="str">
        <x:v>Scoring scale</x:v>
      </x:c>
      <x:c r="B16" s="32"/>
      <x:c r="C16" s="32"/>
      <x:c r="D16" s="32"/>
      <x:c r="E16" s="32"/>
      <x:c r="F16" s="32"/>
      <x:c r="G16" s="32"/>
      <x:c r="H16" s="32"/>
    </x:row>
    <x:row r="17">
      <x:c r="A17" s="26" t="str">
        <x:v>Not Tested</x:v>
      </x:c>
      <x:c r="B17" s="32" t="str"/>
      <x:c r="C17" s="32"/>
      <x:c r="D17" s="32"/>
      <x:c r="E17" s="32"/>
      <x:c r="F17" s="32"/>
      <x:c r="G17" s="32"/>
      <x:c r="H17" s="32"/>
    </x:row>
    <x:row r="18">
      <x:c r="A18" s="27" t="str">
        <x:v>Pass</x:v>
      </x:c>
      <x:c r="B18" s="32" t="str">
        <x:v>1.0</x:v>
      </x:c>
      <x:c r="C18" s="32"/>
      <x:c r="D18" s="32"/>
      <x:c r="E18" s="32"/>
      <x:c r="F18" s="32"/>
      <x:c r="G18" s="32"/>
      <x:c r="H18" s="32"/>
    </x:row>
    <x:row r="19">
      <x:c r="A19" s="27" t="str">
        <x:v>Partial</x:v>
      </x:c>
      <x:c r="B19" s="32" t="str">
        <x:v>0.5</x:v>
      </x:c>
      <x:c r="C19" s="32"/>
      <x:c r="D19" s="32"/>
      <x:c r="E19" s="32"/>
      <x:c r="F19" s="32"/>
      <x:c r="G19" s="32"/>
      <x:c r="H19" s="32"/>
    </x:row>
    <x:row r="20">
      <x:c r="A20" s="27" t="str">
        <x:v>Fail</x:v>
      </x:c>
      <x:c r="B20" s="32" t="str">
        <x:v>0</x:v>
      </x:c>
      <x:c r="C20" s="32"/>
      <x:c r="D20" s="32"/>
      <x:c r="E20" s="32"/>
      <x:c r="F20" s="32"/>
      <x:c r="G20" s="32"/>
      <x:c r="H20" s="32"/>
    </x:row>
    <x:row r="21">
      <x:c r="A21" s="28" t="str">
        <x:v>N/A</x:v>
      </x:c>
      <x:c r="B21" s="32" t="str">
        <x:v>Excluded with evidence</x:v>
      </x:c>
      <x:c r="C21" s="32"/>
      <x:c r="D21" s="32"/>
      <x:c r="E21" s="32"/>
      <x:c r="F21" s="32"/>
      <x:c r="G21" s="32"/>
      <x:c r="H21" s="32"/>
    </x:row>
    <x:row r="22">
      <x:c r="A22" s="32"/>
      <x:c r="B22" s="32"/>
      <x:c r="C22" s="32"/>
      <x:c r="D22" s="32"/>
      <x:c r="E22" s="32"/>
      <x:c r="F22" s="32"/>
      <x:c r="G22" s="32"/>
      <x:c r="H22" s="32"/>
    </x:row>
    <x:row r="23" ht="28" customHeight="1">
      <x:c r="A23" s="30" t="str">
        <x:v>This operational scorecard is not legal advice, an accessibility certification, a WCAG conformance claim, or an Accessibility Conformance Report. Validate legal and contractual obligations with qualified specialists.</x:v>
      </x:c>
      <x:c r="B23" s="30"/>
      <x:c r="C23" s="30"/>
      <x:c r="D23" s="30"/>
      <x:c r="E23" s="30"/>
      <x:c r="F23" s="30"/>
      <x:c r="G23" s="30"/>
      <x:c r="H23" s="30"/>
    </x:row>
    <x:row r="24" ht="28" customHeight="1">
      <x:c r="A24" s="30"/>
      <x:c r="B24" s="30"/>
      <x:c r="C24" s="30"/>
      <x:c r="D24" s="30"/>
      <x:c r="E24" s="30"/>
      <x:c r="F24" s="30"/>
      <x:c r="G24" s="30"/>
      <x:c r="H24" s="30"/>
    </x:row>
    <x:row r="25" ht="28" customHeight="1">
      <x:c r="A25" s="30"/>
      <x:c r="B25" s="30"/>
      <x:c r="C25" s="30"/>
      <x:c r="D25" s="30"/>
      <x:c r="E25" s="30"/>
      <x:c r="F25" s="30"/>
      <x:c r="G25" s="30"/>
      <x:c r="H25" s="30"/>
    </x:row>
  </x:sheetData>
  <x:mergeCells>
    <x:mergeCell ref="A2:H2"/>
    <x:mergeCell ref="A3:H3"/>
    <x:mergeCell ref="A9:H9"/>
    <x:mergeCell ref="B10:H10"/>
    <x:mergeCell ref="B11:H11"/>
    <x:mergeCell ref="B12:H12"/>
    <x:mergeCell ref="B13:H13"/>
    <x:mergeCell ref="B14:H14"/>
    <x:mergeCell ref="A16:H16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6F97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0" hidden="0" customWidth="1"/>
    <x:col min="3" max="3" width="20" hidden="0" customWidth="1"/>
    <x:col min="4" max="4" width="48" hidden="0" customWidth="1"/>
    <x:col min="5" max="5" width="8" hidden="0" customWidth="1"/>
    <x:col min="6" max="6" width="9" hidden="0" customWidth="1"/>
    <x:col min="7" max="7" width="28" hidden="0" customWidth="1"/>
    <x:col min="8" max="8" width="32" hidden="0" customWidth="1"/>
    <x:col min="9" max="9" width="16" hidden="0" customWidth="1"/>
    <x:col min="10" max="10" width="8" hidden="0" customWidth="1"/>
    <x:col min="11" max="11" width="12" hidden="0" customWidth="1"/>
    <x:col min="12" max="12" width="12" hidden="0" customWidth="1"/>
    <x:col min="13" max="13" width="16" hidden="0" customWidth="1"/>
    <x:col min="14" max="14" width="13" hidden="0" customWidth="1"/>
    <x:col min="15" max="15" width="34" hidden="0" customWidth="1"/>
  </x:cols>
  <x:sheetData>
    <x:row r="2">
      <x:c r="A2" s="31" t="str">
        <x:v>Corporate Gifting Accessibility Scorecard 2026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2"/>
      <x:c r="N2" s="32"/>
      <x:c r="O2" s="32"/>
    </x:row>
    <x:row r="3">
      <x:c r="A3" s="33" t="str">
        <x:v>Yellow cells are editable inputs. Enter status only after collecting evidence.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  <x:c r="K4" s="32"/>
      <x:c r="L4" s="32"/>
      <x:c r="M4" s="32"/>
      <x:c r="N4" s="32"/>
      <x:c r="O4" s="32"/>
    </x:row>
    <x:row r="5">
      <x:c r="A5" s="47" t="str">
        <x:v>ID</x:v>
      </x:c>
      <x:c r="B5" s="48" t="str">
        <x:v>Domain</x:v>
      </x:c>
      <x:c r="C5" s="48" t="str">
        <x:v>Journey task</x:v>
      </x:c>
      <x:c r="D5" s="48" t="str">
        <x:v>Observable criterion</x:v>
      </x:c>
      <x:c r="E5" s="48" t="str">
        <x:v>Weight</x:v>
      </x:c>
      <x:c r="F5" s="48" t="str">
        <x:v>Critical</x:v>
      </x:c>
      <x:c r="G5" s="48" t="str">
        <x:v>Test method</x:v>
      </x:c>
      <x:c r="H5" s="48" t="str">
        <x:v>Required evidence</x:v>
      </x:c>
      <x:c r="I5" s="48" t="str">
        <x:v>Status</x:v>
      </x:c>
      <x:c r="J5" s="48" t="str">
        <x:v>Score</x:v>
      </x:c>
      <x:c r="K5" s="48" t="str">
        <x:v>Weighted result</x:v>
      </x:c>
      <x:c r="L5" s="48" t="str">
        <x:v>Possible weight</x:v>
      </x:c>
      <x:c r="M5" s="48" t="str">
        <x:v>Owner</x:v>
      </x:c>
      <x:c r="N5" s="48" t="str">
        <x:v>Due date</x:v>
      </x:c>
      <x:c r="O5" s="49" t="str">
        <x:v>Notes</x:v>
      </x:c>
    </x:row>
    <x:row r="6" ht="54" customHeight="1">
      <x:c r="A6" s="67" t="str">
        <x:v>INV-01</x:v>
      </x:c>
      <x:c r="B6" s="67" t="str">
        <x:v>Invitation &amp; communication</x:v>
      </x:c>
      <x:c r="C6" s="67" t="str">
        <x:v>Open invitation</x:v>
      </x:c>
      <x:c r="D6" s="67" t="str">
        <x:v>Invitation channel offers a text-based path that preserves the same call to action and deadline.</x:v>
      </x:c>
      <x:c r="E6" s="67" t="n">
        <x:v>5</x:v>
      </x:c>
      <x:c r="F6" s="67" t="str">
        <x:v>Yes</x:v>
      </x:c>
      <x:c r="G6" s="67" t="str">
        <x:v>Screen reader and plain-text review</x:v>
      </x:c>
      <x:c r="H6" s="67" t="str">
        <x:v>Message sample, reading order and link-purpose capture</x:v>
      </x:c>
      <x:c r="I6" s="68" t="str">
        <x:v>Not Tested</x:v>
      </x:c>
      <x:c r="J6" s="67" t="n">
        <x:f>IF(I6="Pass",1,IF(I6="Partial",0.5,IF(I6="Fail",0,IF(I6="N/A",-2,-1))))</x:f>
        <x:v>-1</x:v>
      </x:c>
      <x:c r="K6" s="67" t="n">
        <x:f>IF(J6&lt;0,0,E6*J6)</x:f>
        <x:v>0</x:v>
      </x:c>
      <x:c r="L6" s="67" t="n">
        <x:f>IF(J6&lt;0,0,E6)</x:f>
        <x:v>0</x:v>
      </x:c>
      <x:c r="M6" s="68" t="str"/>
      <x:c r="N6" s="68"/>
      <x:c r="O6" s="67" t="str">
        <x:v>WCAG 1.1.1, 1.3.1; editorial journey requirement</x:v>
      </x:c>
    </x:row>
    <x:row r="7" ht="54" customHeight="1">
      <x:c r="A7" s="69" t="str">
        <x:v>INV-02</x:v>
      </x:c>
      <x:c r="B7" s="69" t="str">
        <x:v>Invitation &amp; communication</x:v>
      </x:c>
      <x:c r="C7" s="69" t="str">
        <x:v>Understand purpose</x:v>
      </x:c>
      <x:c r="D7" s="69" t="str">
        <x:v>Subject, sender, purpose, deadline and expected next step are stated in plain language.</x:v>
      </x:c>
      <x:c r="E7" s="69" t="n">
        <x:v>4</x:v>
      </x:c>
      <x:c r="F7" s="69" t="str">
        <x:v>No</x:v>
      </x:c>
      <x:c r="G7" s="69" t="str">
        <x:v>Cognitive walkthrough</x:v>
      </x:c>
      <x:c r="H7" s="69" t="str">
        <x:v>Invitation copy and reviewer notes</x:v>
      </x:c>
      <x:c r="I7" s="70" t="str">
        <x:v>Not Tested</x:v>
      </x:c>
      <x:c r="J7" s="69" t="n">
        <x:f>IF(I7="Pass",1,IF(I7="Partial",0.5,IF(I7="Fail",0,IF(I7="N/A",-2,-1))))</x:f>
        <x:v>-1</x:v>
      </x:c>
      <x:c r="K7" s="69" t="n">
        <x:f>IF(J7&lt;0,0,E7*J7)</x:f>
        <x:v>0</x:v>
      </x:c>
      <x:c r="L7" s="69" t="n">
        <x:f>IF(J7&lt;0,0,E7)</x:f>
        <x:v>0</x:v>
      </x:c>
      <x:c r="M7" s="70" t="str"/>
      <x:c r="N7" s="70"/>
      <x:c r="O7" s="69" t="str">
        <x:v>WCAG 3.1, 3.2; editorial journey requirement</x:v>
      </x:c>
    </x:row>
    <x:row r="8" ht="54" customHeight="1">
      <x:c r="A8" s="69" t="str">
        <x:v>INV-03</x:v>
      </x:c>
      <x:c r="B8" s="69" t="str">
        <x:v>Invitation &amp; communication</x:v>
      </x:c>
      <x:c r="C8" s="69" t="str">
        <x:v>Use alternative channel</x:v>
      </x:c>
      <x:c r="D8" s="69" t="str">
        <x:v>Recipient can request another communication channel without completing the inaccessible flow first.</x:v>
      </x:c>
      <x:c r="E8" s="69" t="n">
        <x:v>5</x:v>
      </x:c>
      <x:c r="F8" s="69" t="str">
        <x:v>Yes</x:v>
      </x:c>
      <x:c r="G8" s="69" t="str">
        <x:v>Exception-path test</x:v>
      </x:c>
      <x:c r="H8" s="69" t="str">
        <x:v>Working support route and response record</x:v>
      </x:c>
      <x:c r="I8" s="70" t="str">
        <x:v>Not Tested</x:v>
      </x:c>
      <x:c r="J8" s="69" t="n">
        <x:f>IF(I8="Pass",1,IF(I8="Partial",0.5,IF(I8="Fail",0,IF(I8="N/A",-2,-1))))</x:f>
        <x:v>-1</x:v>
      </x:c>
      <x:c r="K8" s="69" t="n">
        <x:f>IF(J8&lt;0,0,E8*J8)</x:f>
        <x:v>0</x:v>
      </x:c>
      <x:c r="L8" s="69" t="n">
        <x:f>IF(J8&lt;0,0,E8)</x:f>
        <x:v>0</x:v>
      </x:c>
      <x:c r="M8" s="70" t="str"/>
      <x:c r="N8" s="70"/>
      <x:c r="O8" s="69" t="str">
        <x:v>Operational accommodation recommendation</x:v>
      </x:c>
    </x:row>
    <x:row r="9" ht="54" customHeight="1">
      <x:c r="A9" s="69" t="str">
        <x:v>INV-04</x:v>
      </x:c>
      <x:c r="B9" s="69" t="str">
        <x:v>Invitation &amp; communication</x:v>
      </x:c>
      <x:c r="C9" s="69" t="str">
        <x:v>Avoid time pressure</x:v>
      </x:c>
      <x:c r="D9" s="69" t="str">
        <x:v>Session can be extended or resumed without losing entered information.</x:v>
      </x:c>
      <x:c r="E9" s="69" t="n">
        <x:v>4</x:v>
      </x:c>
      <x:c r="F9" s="69" t="str">
        <x:v>No</x:v>
      </x:c>
      <x:c r="G9" s="69" t="str">
        <x:v>Timeout and resume test</x:v>
      </x:c>
      <x:c r="H9" s="69" t="str">
        <x:v>Session video and restored-state evidence</x:v>
      </x:c>
      <x:c r="I9" s="70" t="str">
        <x:v>Not Tested</x:v>
      </x:c>
      <x:c r="J9" s="69" t="n">
        <x:f>IF(I9="Pass",1,IF(I9="Partial",0.5,IF(I9="Fail",0,IF(I9="N/A",-2,-1))))</x:f>
        <x:v>-1</x:v>
      </x:c>
      <x:c r="K9" s="69" t="n">
        <x:f>IF(J9&lt;0,0,E9*J9)</x:f>
        <x:v>0</x:v>
      </x:c>
      <x:c r="L9" s="69" t="n">
        <x:f>IF(J9&lt;0,0,E9)</x:f>
        <x:v>0</x:v>
      </x:c>
      <x:c r="M9" s="70" t="str"/>
      <x:c r="N9" s="70"/>
      <x:c r="O9" s="69" t="str">
        <x:v>WCAG 2.2.1, 2.2.6; WAI forms</x:v>
      </x:c>
    </x:row>
    <x:row r="10" ht="54" customHeight="1">
      <x:c r="A10" s="69" t="str">
        <x:v>NAV-01</x:v>
      </x:c>
      <x:c r="B10" s="69" t="str">
        <x:v>Navigation &amp; input</x:v>
      </x:c>
      <x:c r="C10" s="69" t="str">
        <x:v>Navigate without pointer</x:v>
      </x:c>
      <x:c r="D10" s="69" t="str">
        <x:v>All core controls work by keyboard with logical, visible focus and no trap.</x:v>
      </x:c>
      <x:c r="E10" s="69" t="n">
        <x:v>5</x:v>
      </x:c>
      <x:c r="F10" s="69" t="str">
        <x:v>Yes</x:v>
      </x:c>
      <x:c r="G10" s="69" t="str">
        <x:v>Keyboard-only test</x:v>
      </x:c>
      <x:c r="H10" s="69" t="str">
        <x:v>Task recording and focus-order notes</x:v>
      </x:c>
      <x:c r="I10" s="70" t="str">
        <x:v>Not Tested</x:v>
      </x:c>
      <x:c r="J10" s="69" t="n">
        <x:f>IF(I10="Pass",1,IF(I10="Partial",0.5,IF(I10="Fail",0,IF(I10="N/A",-2,-1))))</x:f>
        <x:v>-1</x:v>
      </x:c>
      <x:c r="K10" s="69" t="n">
        <x:f>IF(J10&lt;0,0,E10*J10)</x:f>
        <x:v>0</x:v>
      </x:c>
      <x:c r="L10" s="69" t="n">
        <x:f>IF(J10&lt;0,0,E10)</x:f>
        <x:v>0</x:v>
      </x:c>
      <x:c r="M10" s="70" t="str"/>
      <x:c r="N10" s="70"/>
      <x:c r="O10" s="69" t="str">
        <x:v>WCAG 2.1.1, 2.1.2, 2.4.3, 2.4.7</x:v>
      </x:c>
    </x:row>
    <x:row r="11" ht="54" customHeight="1">
      <x:c r="A11" s="69" t="str">
        <x:v>NAV-02</x:v>
      </x:c>
      <x:c r="B11" s="69" t="str">
        <x:v>Navigation &amp; input</x:v>
      </x:c>
      <x:c r="C11" s="69" t="str">
        <x:v>Identify controls</x:v>
      </x:c>
      <x:c r="D11" s="69" t="str">
        <x:v>Fields and controls expose programmatic names, roles, states and instructions.</x:v>
      </x:c>
      <x:c r="E11" s="69" t="n">
        <x:v>5</x:v>
      </x:c>
      <x:c r="F11" s="69" t="str">
        <x:v>Yes</x:v>
      </x:c>
      <x:c r="G11" s="69" t="str">
        <x:v>Screen-reader inspection</x:v>
      </x:c>
      <x:c r="H11" s="69" t="str">
        <x:v>Accessibility tree and spoken-output notes</x:v>
      </x:c>
      <x:c r="I11" s="70" t="str">
        <x:v>Not Tested</x:v>
      </x:c>
      <x:c r="J11" s="69" t="n">
        <x:f>IF(I11="Pass",1,IF(I11="Partial",0.5,IF(I11="Fail",0,IF(I11="N/A",-2,-1))))</x:f>
        <x:v>-1</x:v>
      </x:c>
      <x:c r="K11" s="69" t="n">
        <x:f>IF(J11&lt;0,0,E11*J11)</x:f>
        <x:v>0</x:v>
      </x:c>
      <x:c r="L11" s="69" t="n">
        <x:f>IF(J11&lt;0,0,E11)</x:f>
        <x:v>0</x:v>
      </x:c>
      <x:c r="M11" s="70" t="str"/>
      <x:c r="N11" s="70"/>
      <x:c r="O11" s="69" t="str">
        <x:v>WCAG 1.3.1, 3.3.2, 4.1.2; WAI forms</x:v>
      </x:c>
    </x:row>
    <x:row r="12" ht="54" customHeight="1">
      <x:c r="A12" s="69" t="str">
        <x:v>NAV-03</x:v>
      </x:c>
      <x:c r="B12" s="69" t="str">
        <x:v>Navigation &amp; input</x:v>
      </x:c>
      <x:c r="C12" s="69" t="str">
        <x:v>Correct mistakes</x:v>
      </x:c>
      <x:c r="D12" s="69" t="str">
        <x:v>Errors identify the affected field, explain the problem and preserve valid input.</x:v>
      </x:c>
      <x:c r="E12" s="69" t="n">
        <x:v>5</x:v>
      </x:c>
      <x:c r="F12" s="69" t="str">
        <x:v>Yes</x:v>
      </x:c>
      <x:c r="G12" s="69" t="str">
        <x:v>Invalid-entry test</x:v>
      </x:c>
      <x:c r="H12" s="69" t="str">
        <x:v>Error screenshots, announcements and correction path</x:v>
      </x:c>
      <x:c r="I12" s="70" t="str">
        <x:v>Not Tested</x:v>
      </x:c>
      <x:c r="J12" s="69" t="n">
        <x:f>IF(I12="Pass",1,IF(I12="Partial",0.5,IF(I12="Fail",0,IF(I12="N/A",-2,-1))))</x:f>
        <x:v>-1</x:v>
      </x:c>
      <x:c r="K12" s="69" t="n">
        <x:f>IF(J12&lt;0,0,E12*J12)</x:f>
        <x:v>0</x:v>
      </x:c>
      <x:c r="L12" s="69" t="n">
        <x:f>IF(J12&lt;0,0,E12)</x:f>
        <x:v>0</x:v>
      </x:c>
      <x:c r="M12" s="70" t="str"/>
      <x:c r="N12" s="70"/>
      <x:c r="O12" s="69" t="str">
        <x:v>WCAG 3.3.1, 3.3.3; WAI forms</x:v>
      </x:c>
    </x:row>
    <x:row r="13" ht="54" customHeight="1">
      <x:c r="A13" s="69" t="str">
        <x:v>NAV-04</x:v>
      </x:c>
      <x:c r="B13" s="69" t="str">
        <x:v>Navigation &amp; input</x:v>
      </x:c>
      <x:c r="C13" s="69" t="str">
        <x:v>Use touch or switch</x:v>
      </x:c>
      <x:c r="D13" s="69" t="str">
        <x:v>Targets are usable without precision dragging and alternative input remains available.</x:v>
      </x:c>
      <x:c r="E13" s="69" t="n">
        <x:v>3</x:v>
      </x:c>
      <x:c r="F13" s="69" t="str">
        <x:v>No</x:v>
      </x:c>
      <x:c r="G13" s="69" t="str">
        <x:v>Touch and switch-control test</x:v>
      </x:c>
      <x:c r="H13" s="69" t="str">
        <x:v>Target-size and alternative-operation evidence</x:v>
      </x:c>
      <x:c r="I13" s="70" t="str">
        <x:v>Not Tested</x:v>
      </x:c>
      <x:c r="J13" s="69" t="n">
        <x:f>IF(I13="Pass",1,IF(I13="Partial",0.5,IF(I13="Fail",0,IF(I13="N/A",-2,-1))))</x:f>
        <x:v>-1</x:v>
      </x:c>
      <x:c r="K13" s="69" t="n">
        <x:f>IF(J13&lt;0,0,E13*J13)</x:f>
        <x:v>0</x:v>
      </x:c>
      <x:c r="L13" s="69" t="n">
        <x:f>IF(J13&lt;0,0,E13)</x:f>
        <x:v>0</x:v>
      </x:c>
      <x:c r="M13" s="70" t="str"/>
      <x:c r="N13" s="70"/>
      <x:c r="O13" s="69" t="str">
        <x:v>WCAG 2.5.7, 2.5.8</x:v>
      </x:c>
    </x:row>
    <x:row r="14" ht="54" customHeight="1">
      <x:c r="A14" s="69" t="str">
        <x:v>CHO-01</x:v>
      </x:c>
      <x:c r="B14" s="69" t="str">
        <x:v>Choice &amp; content</x:v>
      </x:c>
      <x:c r="C14" s="69" t="str">
        <x:v>Compare gifts</x:v>
      </x:c>
      <x:c r="D14" s="69" t="str">
        <x:v>Gift name, purpose, key attributes, restrictions and availability are available as text.</x:v>
      </x:c>
      <x:c r="E14" s="69" t="n">
        <x:v>4</x:v>
      </x:c>
      <x:c r="F14" s="69" t="str">
        <x:v>No</x:v>
      </x:c>
      <x:c r="G14" s="69" t="str">
        <x:v>Content and screen-reader review</x:v>
      </x:c>
      <x:c r="H14" s="69" t="str">
        <x:v>Catalog sample and alternative text</x:v>
      </x:c>
      <x:c r="I14" s="70" t="str">
        <x:v>Not Tested</x:v>
      </x:c>
      <x:c r="J14" s="69" t="n">
        <x:f>IF(I14="Pass",1,IF(I14="Partial",0.5,IF(I14="Fail",0,IF(I14="N/A",-2,-1))))</x:f>
        <x:v>-1</x:v>
      </x:c>
      <x:c r="K14" s="69" t="n">
        <x:f>IF(J14&lt;0,0,E14*J14)</x:f>
        <x:v>0</x:v>
      </x:c>
      <x:c r="L14" s="69" t="n">
        <x:f>IF(J14&lt;0,0,E14)</x:f>
        <x:v>0</x:v>
      </x:c>
      <x:c r="M14" s="70" t="str"/>
      <x:c r="N14" s="70"/>
      <x:c r="O14" s="69" t="str">
        <x:v>WCAG 1.1.1, 1.3.1</x:v>
      </x:c>
    </x:row>
    <x:row r="15" ht="54" customHeight="1">
      <x:c r="A15" s="69" t="str">
        <x:v>CHO-02</x:v>
      </x:c>
      <x:c r="B15" s="69" t="str">
        <x:v>Choice &amp; content</x:v>
      </x:c>
      <x:c r="C15" s="69" t="str">
        <x:v>Perceive distinctions</x:v>
      </x:c>
      <x:c r="D15" s="69" t="str">
        <x:v>Selection does not rely on color, image or sensory position alone.</x:v>
      </x:c>
      <x:c r="E15" s="69" t="n">
        <x:v>4</x:v>
      </x:c>
      <x:c r="F15" s="69" t="str">
        <x:v>No</x:v>
      </x:c>
      <x:c r="G15" s="69" t="str">
        <x:v>Color and nonvisual review</x:v>
      </x:c>
      <x:c r="H15" s="69" t="str">
        <x:v>Comparison capture and text equivalents</x:v>
      </x:c>
      <x:c r="I15" s="70" t="str">
        <x:v>Not Tested</x:v>
      </x:c>
      <x:c r="J15" s="69" t="n">
        <x:f>IF(I15="Pass",1,IF(I15="Partial",0.5,IF(I15="Fail",0,IF(I15="N/A",-2,-1))))</x:f>
        <x:v>-1</x:v>
      </x:c>
      <x:c r="K15" s="69" t="n">
        <x:f>IF(J15&lt;0,0,E15*J15)</x:f>
        <x:v>0</x:v>
      </x:c>
      <x:c r="L15" s="69" t="n">
        <x:f>IF(J15&lt;0,0,E15)</x:f>
        <x:v>0</x:v>
      </x:c>
      <x:c r="M15" s="70" t="str"/>
      <x:c r="N15" s="70"/>
      <x:c r="O15" s="69" t="str">
        <x:v>WCAG 1.3.3, 1.4.1</x:v>
      </x:c>
    </x:row>
    <x:row r="16" ht="54" customHeight="1">
      <x:c r="A16" s="69" t="str">
        <x:v>CHO-03</x:v>
      </x:c>
      <x:c r="B16" s="69" t="str">
        <x:v>Choice &amp; content</x:v>
      </x:c>
      <x:c r="C16" s="69" t="str">
        <x:v>Adjust presentation</x:v>
      </x:c>
      <x:c r="D16" s="69" t="str">
        <x:v>Text can resize and reflow without loss of choice, price or confirmation controls.</x:v>
      </x:c>
      <x:c r="E16" s="69" t="n">
        <x:v>4</x:v>
      </x:c>
      <x:c r="F16" s="69" t="str">
        <x:v>No</x:v>
      </x:c>
      <x:c r="G16" s="69" t="str">
        <x:v>200% zoom and reflow test</x:v>
      </x:c>
      <x:c r="H16" s="69" t="str">
        <x:v>Viewport captures and task completion</x:v>
      </x:c>
      <x:c r="I16" s="70" t="str">
        <x:v>Not Tested</x:v>
      </x:c>
      <x:c r="J16" s="69" t="n">
        <x:f>IF(I16="Pass",1,IF(I16="Partial",0.5,IF(I16="Fail",0,IF(I16="N/A",-2,-1))))</x:f>
        <x:v>-1</x:v>
      </x:c>
      <x:c r="K16" s="69" t="n">
        <x:f>IF(J16&lt;0,0,E16*J16)</x:f>
        <x:v>0</x:v>
      </x:c>
      <x:c r="L16" s="69" t="n">
        <x:f>IF(J16&lt;0,0,E16)</x:f>
        <x:v>0</x:v>
      </x:c>
      <x:c r="M16" s="70" t="str"/>
      <x:c r="N16" s="70"/>
      <x:c r="O16" s="69" t="str">
        <x:v>WCAG 1.4.4, 1.4.10</x:v>
      </x:c>
    </x:row>
    <x:row r="17" ht="54" customHeight="1">
      <x:c r="A17" s="69" t="str">
        <x:v>CHO-04</x:v>
      </x:c>
      <x:c r="B17" s="69" t="str">
        <x:v>Choice &amp; content</x:v>
      </x:c>
      <x:c r="C17" s="69" t="str">
        <x:v>Request an alternative</x:v>
      </x:c>
      <x:c r="D17" s="69" t="str">
        <x:v>Recipient can choose a practical alternative when an item, size or experience is inaccessible.</x:v>
      </x:c>
      <x:c r="E17" s="69" t="n">
        <x:v>5</x:v>
      </x:c>
      <x:c r="F17" s="69" t="str">
        <x:v>Yes</x:v>
      </x:c>
      <x:c r="G17" s="69" t="str">
        <x:v>Accommodation-path test</x:v>
      </x:c>
      <x:c r="H17" s="69" t="str">
        <x:v>Alternative request and fulfilled outcome</x:v>
      </x:c>
      <x:c r="I17" s="70" t="str">
        <x:v>Not Tested</x:v>
      </x:c>
      <x:c r="J17" s="69" t="n">
        <x:f>IF(I17="Pass",1,IF(I17="Partial",0.5,IF(I17="Fail",0,IF(I17="N/A",-2,-1))))</x:f>
        <x:v>-1</x:v>
      </x:c>
      <x:c r="K17" s="69" t="n">
        <x:f>IF(J17&lt;0,0,E17*J17)</x:f>
        <x:v>0</x:v>
      </x:c>
      <x:c r="L17" s="69" t="n">
        <x:f>IF(J17&lt;0,0,E17)</x:f>
        <x:v>0</x:v>
      </x:c>
      <x:c r="M17" s="70" t="str"/>
      <x:c r="N17" s="70"/>
      <x:c r="O17" s="69" t="str">
        <x:v>Editorial journey requirement</x:v>
      </x:c>
    </x:row>
    <x:row r="18" ht="54" customHeight="1">
      <x:c r="A18" s="69" t="str">
        <x:v>ADR-01</x:v>
      </x:c>
      <x:c r="B18" s="69" t="str">
        <x:v>Address &amp; delivery</x:v>
      </x:c>
      <x:c r="C18" s="69" t="str">
        <x:v>Enter address</x:v>
      </x:c>
      <x:c r="D18" s="69" t="str">
        <x:v>Every address field has a persistent label, clear format guidance and useful autocomplete where appropriate.</x:v>
      </x:c>
      <x:c r="E18" s="69" t="n">
        <x:v>5</x:v>
      </x:c>
      <x:c r="F18" s="69" t="str">
        <x:v>Yes</x:v>
      </x:c>
      <x:c r="G18" s="69" t="str">
        <x:v>Keyboard, screen-reader and autocomplete test</x:v>
      </x:c>
      <x:c r="H18" s="69" t="str">
        <x:v>Field mapping and completion evidence</x:v>
      </x:c>
      <x:c r="I18" s="70" t="str">
        <x:v>Not Tested</x:v>
      </x:c>
      <x:c r="J18" s="69" t="n">
        <x:f>IF(I18="Pass",1,IF(I18="Partial",0.5,IF(I18="Fail",0,IF(I18="N/A",-2,-1))))</x:f>
        <x:v>-1</x:v>
      </x:c>
      <x:c r="K18" s="69" t="n">
        <x:f>IF(J18&lt;0,0,E18*J18)</x:f>
        <x:v>0</x:v>
      </x:c>
      <x:c r="L18" s="69" t="n">
        <x:f>IF(J18&lt;0,0,E18)</x:f>
        <x:v>0</x:v>
      </x:c>
      <x:c r="M18" s="70" t="str"/>
      <x:c r="N18" s="70"/>
      <x:c r="O18" s="69" t="str">
        <x:v>WCAG 1.3.5, 3.3.2; WAI forms</x:v>
      </x:c>
    </x:row>
    <x:row r="19" ht="54" customHeight="1">
      <x:c r="A19" s="69" t="str">
        <x:v>ADR-02</x:v>
      </x:c>
      <x:c r="B19" s="69" t="str">
        <x:v>Address &amp; delivery</x:v>
      </x:c>
      <x:c r="C19" s="69" t="str">
        <x:v>Review submission</x:v>
      </x:c>
      <x:c r="D19" s="69" t="str">
        <x:v>Recipient can review, correct and confirm delivery details before final submission.</x:v>
      </x:c>
      <x:c r="E19" s="69" t="n">
        <x:v>4</x:v>
      </x:c>
      <x:c r="F19" s="69" t="str">
        <x:v>No</x:v>
      </x:c>
      <x:c r="G19" s="69" t="str">
        <x:v>Error-prevention test</x:v>
      </x:c>
      <x:c r="H19" s="69" t="str">
        <x:v>Review screen and successful correction</x:v>
      </x:c>
      <x:c r="I19" s="70" t="str">
        <x:v>Not Tested</x:v>
      </x:c>
      <x:c r="J19" s="69" t="n">
        <x:f>IF(I19="Pass",1,IF(I19="Partial",0.5,IF(I19="Fail",0,IF(I19="N/A",-2,-1))))</x:f>
        <x:v>-1</x:v>
      </x:c>
      <x:c r="K19" s="69" t="n">
        <x:f>IF(J19&lt;0,0,E19*J19)</x:f>
        <x:v>0</x:v>
      </x:c>
      <x:c r="L19" s="69" t="n">
        <x:f>IF(J19&lt;0,0,E19)</x:f>
        <x:v>0</x:v>
      </x:c>
      <x:c r="M19" s="70" t="str"/>
      <x:c r="N19" s="70"/>
      <x:c r="O19" s="69" t="str">
        <x:v>WCAG 3.3.4, 3.3.6</x:v>
      </x:c>
    </x:row>
    <x:row r="20" ht="54" customHeight="1">
      <x:c r="A20" s="69" t="str">
        <x:v>ADR-03</x:v>
      </x:c>
      <x:c r="B20" s="69" t="str">
        <x:v>Address &amp; delivery</x:v>
      </x:c>
      <x:c r="C20" s="69" t="str">
        <x:v>Track delivery</x:v>
      </x:c>
      <x:c r="D20" s="69" t="str">
        <x:v>Status messages are exposed to assistive technology and do not depend on color alone.</x:v>
      </x:c>
      <x:c r="E20" s="69" t="n">
        <x:v>4</x:v>
      </x:c>
      <x:c r="F20" s="69" t="str">
        <x:v>No</x:v>
      </x:c>
      <x:c r="G20" s="69" t="str">
        <x:v>Live-status and notification test</x:v>
      </x:c>
      <x:c r="H20" s="69" t="str">
        <x:v>Status announcement and channel sample</x:v>
      </x:c>
      <x:c r="I20" s="70" t="str">
        <x:v>Not Tested</x:v>
      </x:c>
      <x:c r="J20" s="69" t="n">
        <x:f>IF(I20="Pass",1,IF(I20="Partial",0.5,IF(I20="Fail",0,IF(I20="N/A",-2,-1))))</x:f>
        <x:v>-1</x:v>
      </x:c>
      <x:c r="K20" s="69" t="n">
        <x:f>IF(J20&lt;0,0,E20*J20)</x:f>
        <x:v>0</x:v>
      </x:c>
      <x:c r="L20" s="69" t="n">
        <x:f>IF(J20&lt;0,0,E20)</x:f>
        <x:v>0</x:v>
      </x:c>
      <x:c r="M20" s="70" t="str"/>
      <x:c r="N20" s="70"/>
      <x:c r="O20" s="69" t="str">
        <x:v>WCAG 1.4.1, 4.1.3</x:v>
      </x:c>
    </x:row>
    <x:row r="21" ht="54" customHeight="1">
      <x:c r="A21" s="69" t="str">
        <x:v>ADR-04</x:v>
      </x:c>
      <x:c r="B21" s="69" t="str">
        <x:v>Address &amp; delivery</x:v>
      </x:c>
      <x:c r="C21" s="69" t="str">
        <x:v>Handle delivery exception</x:v>
      </x:c>
      <x:c r="D21" s="69" t="str">
        <x:v>Accessible reschedule, pickup, signature and safe-place alternatives are documented and tested.</x:v>
      </x:c>
      <x:c r="E21" s="69" t="n">
        <x:v>5</x:v>
      </x:c>
      <x:c r="F21" s="69" t="str">
        <x:v>Yes</x:v>
      </x:c>
      <x:c r="G21" s="69" t="str">
        <x:v>Carrier-exception rehearsal</x:v>
      </x:c>
      <x:c r="H21" s="69" t="str">
        <x:v>Runbook, test case and resolved outcome</x:v>
      </x:c>
      <x:c r="I21" s="70" t="str">
        <x:v>Not Tested</x:v>
      </x:c>
      <x:c r="J21" s="69" t="n">
        <x:f>IF(I21="Pass",1,IF(I21="Partial",0.5,IF(I21="Fail",0,IF(I21="N/A",-2,-1))))</x:f>
        <x:v>-1</x:v>
      </x:c>
      <x:c r="K21" s="69" t="n">
        <x:f>IF(J21&lt;0,0,E21*J21)</x:f>
        <x:v>0</x:v>
      </x:c>
      <x:c r="L21" s="69" t="n">
        <x:f>IF(J21&lt;0,0,E21)</x:f>
        <x:v>0</x:v>
      </x:c>
      <x:c r="M21" s="70" t="str"/>
      <x:c r="N21" s="70"/>
      <x:c r="O21" s="69" t="str">
        <x:v>Operational accommodation recommendation</x:v>
      </x:c>
    </x:row>
    <x:row r="22" ht="54" customHeight="1">
      <x:c r="A22" s="69" t="str">
        <x:v>SUP-01</x:v>
      </x:c>
      <x:c r="B22" s="69" t="str">
        <x:v>Support &amp; recovery</x:v>
      </x:c>
      <x:c r="C22" s="69" t="str">
        <x:v>Find help</x:v>
      </x:c>
      <x:c r="D22" s="69" t="str">
        <x:v>Help remains in a consistent location and includes at least one accessible text channel.</x:v>
      </x:c>
      <x:c r="E22" s="69" t="n">
        <x:v>5</x:v>
      </x:c>
      <x:c r="F22" s="69" t="str">
        <x:v>Yes</x:v>
      </x:c>
      <x:c r="G22" s="69" t="str">
        <x:v>Cross-page and channel test</x:v>
      </x:c>
      <x:c r="H22" s="69" t="str">
        <x:v>Help placement and successful contact record</x:v>
      </x:c>
      <x:c r="I22" s="70" t="str">
        <x:v>Not Tested</x:v>
      </x:c>
      <x:c r="J22" s="69" t="n">
        <x:f>IF(I22="Pass",1,IF(I22="Partial",0.5,IF(I22="Fail",0,IF(I22="N/A",-2,-1))))</x:f>
        <x:v>-1</x:v>
      </x:c>
      <x:c r="K22" s="69" t="n">
        <x:f>IF(J22&lt;0,0,E22*J22)</x:f>
        <x:v>0</x:v>
      </x:c>
      <x:c r="L22" s="69" t="n">
        <x:f>IF(J22&lt;0,0,E22)</x:f>
        <x:v>0</x:v>
      </x:c>
      <x:c r="M22" s="70" t="str"/>
      <x:c r="N22" s="70"/>
      <x:c r="O22" s="69" t="str">
        <x:v>WCAG 3.2.6; operational requirement</x:v>
      </x:c>
    </x:row>
    <x:row r="23" ht="54" customHeight="1">
      <x:c r="A23" s="69" t="str">
        <x:v>SUP-02</x:v>
      </x:c>
      <x:c r="B23" s="69" t="str">
        <x:v>Support &amp; recovery</x:v>
      </x:c>
      <x:c r="C23" s="69" t="str">
        <x:v>Explain an access need</x:v>
      </x:c>
      <x:c r="D23" s="69" t="str">
        <x:v>Support can record an accommodation request with consent and minimum necessary data.</x:v>
      </x:c>
      <x:c r="E23" s="69" t="n">
        <x:v>5</x:v>
      </x:c>
      <x:c r="F23" s="69" t="str">
        <x:v>Yes</x:v>
      </x:c>
      <x:c r="G23" s="69" t="str">
        <x:v>Support role-play and privacy review</x:v>
      </x:c>
      <x:c r="H23" s="69" t="str">
        <x:v>Script, consent language and retention rule</x:v>
      </x:c>
      <x:c r="I23" s="70" t="str">
        <x:v>Not Tested</x:v>
      </x:c>
      <x:c r="J23" s="69" t="n">
        <x:f>IF(I23="Pass",1,IF(I23="Partial",0.5,IF(I23="Fail",0,IF(I23="N/A",-2,-1))))</x:f>
        <x:v>-1</x:v>
      </x:c>
      <x:c r="K23" s="69" t="n">
        <x:f>IF(J23&lt;0,0,E23*J23)</x:f>
        <x:v>0</x:v>
      </x:c>
      <x:c r="L23" s="69" t="n">
        <x:f>IF(J23&lt;0,0,E23)</x:f>
        <x:v>0</x:v>
      </x:c>
      <x:c r="M23" s="70" t="str"/>
      <x:c r="N23" s="70"/>
      <x:c r="O23" s="69" t="str">
        <x:v>Editorial privacy and accommodation requirement</x:v>
      </x:c>
    </x:row>
    <x:row r="24" ht="54" customHeight="1">
      <x:c r="A24" s="69" t="str">
        <x:v>SUP-03</x:v>
      </x:c>
      <x:c r="B24" s="69" t="str">
        <x:v>Support &amp; recovery</x:v>
      </x:c>
      <x:c r="C24" s="69" t="str">
        <x:v>Recover from failure</x:v>
      </x:c>
      <x:c r="D24" s="69" t="str">
        <x:v>Support can restore invitation, choice or delivery progress without forcing a complete restart.</x:v>
      </x:c>
      <x:c r="E24" s="69" t="n">
        <x:v>4</x:v>
      </x:c>
      <x:c r="F24" s="69" t="str">
        <x:v>No</x:v>
      </x:c>
      <x:c r="G24" s="69" t="str">
        <x:v>Recovery drill</x:v>
      </x:c>
      <x:c r="H24" s="69" t="str">
        <x:v>Case timeline and restored state</x:v>
      </x:c>
      <x:c r="I24" s="70" t="str">
        <x:v>Not Tested</x:v>
      </x:c>
      <x:c r="J24" s="69" t="n">
        <x:f>IF(I24="Pass",1,IF(I24="Partial",0.5,IF(I24="Fail",0,IF(I24="N/A",-2,-1))))</x:f>
        <x:v>-1</x:v>
      </x:c>
      <x:c r="K24" s="69" t="n">
        <x:f>IF(J24&lt;0,0,E24*J24)</x:f>
        <x:v>0</x:v>
      </x:c>
      <x:c r="L24" s="69" t="n">
        <x:f>IF(J24&lt;0,0,E24)</x:f>
        <x:v>0</x:v>
      </x:c>
      <x:c r="M24" s="70" t="str"/>
      <x:c r="N24" s="70"/>
      <x:c r="O24" s="69" t="str">
        <x:v>WCAG 3.3.7; operational requirement</x:v>
      </x:c>
    </x:row>
    <x:row r="25" ht="54" customHeight="1">
      <x:c r="A25" s="69" t="str">
        <x:v>SUP-04</x:v>
      </x:c>
      <x:c r="B25" s="69" t="str">
        <x:v>Support &amp; recovery</x:v>
      </x:c>
      <x:c r="C25" s="69" t="str">
        <x:v>Escalate safely</x:v>
      </x:c>
      <x:c r="D25" s="69" t="str">
        <x:v>Unresolved accessibility barriers have a named owner, service target and recipient-facing update cadence.</x:v>
      </x:c>
      <x:c r="E25" s="69" t="n">
        <x:v>4</x:v>
      </x:c>
      <x:c r="F25" s="69" t="str">
        <x:v>No</x:v>
      </x:c>
      <x:c r="G25" s="69" t="str">
        <x:v>Escalation-tabletop test</x:v>
      </x:c>
      <x:c r="H25" s="69" t="str">
        <x:v>Owner, response target and communication log</x:v>
      </x:c>
      <x:c r="I25" s="70" t="str">
        <x:v>Not Tested</x:v>
      </x:c>
      <x:c r="J25" s="69" t="n">
        <x:f>IF(I25="Pass",1,IF(I25="Partial",0.5,IF(I25="Fail",0,IF(I25="N/A",-2,-1))))</x:f>
        <x:v>-1</x:v>
      </x:c>
      <x:c r="K25" s="69" t="n">
        <x:f>IF(J25&lt;0,0,E25*J25)</x:f>
        <x:v>0</x:v>
      </x:c>
      <x:c r="L25" s="69" t="n">
        <x:f>IF(J25&lt;0,0,E25)</x:f>
        <x:v>0</x:v>
      </x:c>
      <x:c r="M25" s="70" t="str"/>
      <x:c r="N25" s="70"/>
      <x:c r="O25" s="69" t="str">
        <x:v>Operational governance recommendation</x:v>
      </x:c>
    </x:row>
    <x:row r="26" ht="54" customHeight="1">
      <x:c r="A26" s="69" t="str">
        <x:v>GOV-01</x:v>
      </x:c>
      <x:c r="B26" s="69" t="str">
        <x:v>Governance &amp; evidence</x:v>
      </x:c>
      <x:c r="C26" s="69" t="str">
        <x:v>Define acceptance</x:v>
      </x:c>
      <x:c r="D26" s="69" t="str">
        <x:v>Procurement defines task-based accessibility criteria and required evidence before selection.</x:v>
      </x:c>
      <x:c r="E26" s="69" t="n">
        <x:v>5</x:v>
      </x:c>
      <x:c r="F26" s="69" t="str">
        <x:v>Yes</x:v>
      </x:c>
      <x:c r="G26" s="69" t="str">
        <x:v>Requirement trace review</x:v>
      </x:c>
      <x:c r="H26" s="69" t="str">
        <x:v>Signed requirements and trace matrix</x:v>
      </x:c>
      <x:c r="I26" s="70" t="str">
        <x:v>Not Tested</x:v>
      </x:c>
      <x:c r="J26" s="69" t="n">
        <x:f>IF(I26="Pass",1,IF(I26="Partial",0.5,IF(I26="Fail",0,IF(I26="N/A",-2,-1))))</x:f>
        <x:v>-1</x:v>
      </x:c>
      <x:c r="K26" s="69" t="n">
        <x:f>IF(J26&lt;0,0,E26*J26)</x:f>
        <x:v>0</x:v>
      </x:c>
      <x:c r="L26" s="69" t="n">
        <x:f>IF(J26&lt;0,0,E26)</x:f>
        <x:v>0</x:v>
      </x:c>
      <x:c r="M26" s="70" t="str"/>
      <x:c r="N26" s="70"/>
      <x:c r="O26" s="69" t="str">
        <x:v>Section 508 procurement context; editorial requirement</x:v>
      </x:c>
    </x:row>
    <x:row r="27" ht="54" customHeight="1">
      <x:c r="A27" s="69" t="str">
        <x:v>GOV-02</x:v>
      </x:c>
      <x:c r="B27" s="69" t="str">
        <x:v>Governance &amp; evidence</x:v>
      </x:c>
      <x:c r="C27" s="69" t="str">
        <x:v>Evaluate vendor evidence</x:v>
      </x:c>
      <x:c r="D27" s="69" t="str">
        <x:v>Claims are checked against product scope, version, test date, methods and known limitations.</x:v>
      </x:c>
      <x:c r="E27" s="69" t="n">
        <x:v>5</x:v>
      </x:c>
      <x:c r="F27" s="69" t="str">
        <x:v>Yes</x:v>
      </x:c>
      <x:c r="G27" s="69" t="str">
        <x:v>Evidence quality review</x:v>
      </x:c>
      <x:c r="H27" s="69" t="str">
        <x:v>ACR or equivalent plus issue log</x:v>
      </x:c>
      <x:c r="I27" s="70" t="str">
        <x:v>Not Tested</x:v>
      </x:c>
      <x:c r="J27" s="69" t="n">
        <x:f>IF(I27="Pass",1,IF(I27="Partial",0.5,IF(I27="Fail",0,IF(I27="N/A",-2,-1))))</x:f>
        <x:v>-1</x:v>
      </x:c>
      <x:c r="K27" s="69" t="n">
        <x:f>IF(J27&lt;0,0,E27*J27)</x:f>
        <x:v>0</x:v>
      </x:c>
      <x:c r="L27" s="69" t="n">
        <x:f>IF(J27&lt;0,0,E27)</x:f>
        <x:v>0</x:v>
      </x:c>
      <x:c r="M27" s="70" t="str"/>
      <x:c r="N27" s="70"/>
      <x:c r="O27" s="69" t="str">
        <x:v>Section508.gov ACR guidance</x:v>
      </x:c>
    </x:row>
    <x:row r="28" ht="54" customHeight="1">
      <x:c r="A28" s="69" t="str">
        <x:v>GOV-03</x:v>
      </x:c>
      <x:c r="B28" s="69" t="str">
        <x:v>Governance &amp; evidence</x:v>
      </x:c>
      <x:c r="C28" s="69" t="str">
        <x:v>Include disabled users</x:v>
      </x:c>
      <x:c r="D28" s="69" t="str">
        <x:v>Human evaluation includes people using relevant assistive technology and pays participants appropriately.</x:v>
      </x:c>
      <x:c r="E28" s="69" t="n">
        <x:v>4</x:v>
      </x:c>
      <x:c r="F28" s="69" t="str">
        <x:v>No</x:v>
      </x:c>
      <x:c r="G28" s="69" t="str">
        <x:v>Research-plan review</x:v>
      </x:c>
      <x:c r="H28" s="69" t="str">
        <x:v>Participant plan, consent and findings</x:v>
      </x:c>
      <x:c r="I28" s="70" t="str">
        <x:v>Not Tested</x:v>
      </x:c>
      <x:c r="J28" s="69" t="n">
        <x:f>IF(I28="Pass",1,IF(I28="Partial",0.5,IF(I28="Fail",0,IF(I28="N/A",-2,-1))))</x:f>
        <x:v>-1</x:v>
      </x:c>
      <x:c r="K28" s="69" t="n">
        <x:f>IF(J28&lt;0,0,E28*J28)</x:f>
        <x:v>0</x:v>
      </x:c>
      <x:c r="L28" s="69" t="n">
        <x:f>IF(J28&lt;0,0,E28)</x:f>
        <x:v>0</x:v>
      </x:c>
      <x:c r="M28" s="70" t="str"/>
      <x:c r="N28" s="70"/>
      <x:c r="O28" s="69" t="str">
        <x:v>WCAG evaluation principle; editorial recommendation</x:v>
      </x:c>
    </x:row>
    <x:row r="29" ht="54" customHeight="1">
      <x:c r="A29" s="71" t="str">
        <x:v>GOV-04</x:v>
      </x:c>
      <x:c r="B29" s="71" t="str">
        <x:v>Governance &amp; evidence</x:v>
      </x:c>
      <x:c r="C29" s="71" t="str">
        <x:v>Retest changes</x:v>
      </x:c>
      <x:c r="D29" s="71" t="str">
        <x:v>Material invitation, catalog, form, carrier or support changes trigger scoped regression testing.</x:v>
      </x:c>
      <x:c r="E29" s="71" t="n">
        <x:v>4</x:v>
      </x:c>
      <x:c r="F29" s="71" t="str">
        <x:v>No</x:v>
      </x:c>
      <x:c r="G29" s="71" t="str">
        <x:v>Change-control audit</x:v>
      </x:c>
      <x:c r="H29" s="71" t="str">
        <x:v>Release record and regression evidence</x:v>
      </x:c>
      <x:c r="I29" s="72" t="str">
        <x:v>Not Tested</x:v>
      </x:c>
      <x:c r="J29" s="71" t="n">
        <x:f>IF(I29="Pass",1,IF(I29="Partial",0.5,IF(I29="Fail",0,IF(I29="N/A",-2,-1))))</x:f>
        <x:v>-1</x:v>
      </x:c>
      <x:c r="K29" s="71" t="n">
        <x:f>IF(J29&lt;0,0,E29*J29)</x:f>
        <x:v>0</x:v>
      </x:c>
      <x:c r="L29" s="71" t="n">
        <x:f>IF(J29&lt;0,0,E29)</x:f>
        <x:v>0</x:v>
      </x:c>
      <x:c r="M29" s="72" t="str"/>
      <x:c r="N29" s="72"/>
      <x:c r="O29" s="71" t="str">
        <x:v>Operational governance recommendation</x:v>
      </x:c>
    </x:row>
  </x:sheetData>
  <x:mergeCells>
    <x:mergeCell ref="A2:O2"/>
    <x:mergeCell ref="A3:O3"/>
  </x:mergeCells>
  <x:dataValidations count="1">
    <x:dataValidation type="list" sqref="I6:I29">
      <x:formula1>"Not Tested,Pass,Partial,Fail,N/A"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7be84adf3a4aa7"/>
  </x:tableParts>
</x:worksheet>
</file>

<file path=xl/worksheets/sheet3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16" hidden="0" customWidth="1"/>
    <x:col min="5" max="5" width="14" hidden="0" customWidth="1"/>
    <x:col min="6" max="6" width="24" hidden="0" customWidth="1"/>
    <x:col min="7" max="7" width="18" hidden="0" customWidth="1"/>
    <x:col min="8" max="8" width="34" hidden="0" customWidth="1"/>
  </x:cols>
  <x:sheetData>
    <x:row r="2">
      <x:c r="A2" s="31" t="str">
        <x:v>Test plan</x:v>
      </x:c>
      <x:c r="B2" s="32"/>
      <x:c r="C2" s="32"/>
      <x:c r="D2" s="32"/>
      <x:c r="E2" s="32"/>
      <x:c r="F2" s="32"/>
      <x:c r="G2" s="32"/>
      <x:c r="H2" s="32"/>
    </x:row>
    <x:row r="3">
      <x:c r="A3" s="32"/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47" t="str">
        <x:v>Criterion ID</x:v>
      </x:c>
      <x:c r="B5" s="48" t="str">
        <x:v>Evidence type</x:v>
      </x:c>
      <x:c r="C5" s="48" t="str">
        <x:v>Evidence URL or file ID</x:v>
      </x:c>
      <x:c r="D5" s="48" t="str">
        <x:v>Tester</x:v>
      </x:c>
      <x:c r="E5" s="48" t="str">
        <x:v>Test date</x:v>
      </x:c>
      <x:c r="F5" s="48" t="str">
        <x:v>Assistive technology / device</x:v>
      </x:c>
      <x:c r="G5" s="48" t="str">
        <x:v>Outcome</x:v>
      </x:c>
      <x:c r="H5" s="49" t="str">
        <x:v>Notes</x:v>
      </x:c>
    </x:row>
    <x:row r="6">
      <x:c r="A6" s="77" t="str"/>
      <x:c r="B6" s="77" t="str"/>
      <x:c r="C6" s="77" t="str"/>
      <x:c r="D6" s="77" t="str"/>
      <x:c r="E6" s="78" t="str"/>
      <x:c r="F6" s="77" t="str"/>
      <x:c r="G6" s="77" t="str"/>
      <x:c r="H6" s="77" t="str"/>
    </x:row>
    <x:row r="7">
      <x:c r="A7" s="77" t="str"/>
      <x:c r="B7" s="77" t="str"/>
      <x:c r="C7" s="77" t="str"/>
      <x:c r="D7" s="77" t="str"/>
      <x:c r="E7" s="78" t="str"/>
      <x:c r="F7" s="77" t="str"/>
      <x:c r="G7" s="77" t="str"/>
      <x:c r="H7" s="77" t="str"/>
    </x:row>
    <x:row r="8">
      <x:c r="A8" s="77" t="str"/>
      <x:c r="B8" s="77" t="str"/>
      <x:c r="C8" s="77" t="str"/>
      <x:c r="D8" s="77" t="str"/>
      <x:c r="E8" s="78" t="str"/>
      <x:c r="F8" s="77" t="str"/>
      <x:c r="G8" s="77" t="str"/>
      <x:c r="H8" s="77" t="str"/>
    </x:row>
    <x:row r="9">
      <x:c r="A9" s="77" t="str"/>
      <x:c r="B9" s="77" t="str"/>
      <x:c r="C9" s="77" t="str"/>
      <x:c r="D9" s="77" t="str"/>
      <x:c r="E9" s="78" t="str"/>
      <x:c r="F9" s="77" t="str"/>
      <x:c r="G9" s="77" t="str"/>
      <x:c r="H9" s="77" t="str"/>
    </x:row>
    <x:row r="10">
      <x:c r="A10" s="77" t="str"/>
      <x:c r="B10" s="77" t="str"/>
      <x:c r="C10" s="77" t="str"/>
      <x:c r="D10" s="77" t="str"/>
      <x:c r="E10" s="78" t="str"/>
      <x:c r="F10" s="77" t="str"/>
      <x:c r="G10" s="77" t="str"/>
      <x:c r="H10" s="77" t="str"/>
    </x:row>
    <x:row r="11">
      <x:c r="A11" s="77" t="str"/>
      <x:c r="B11" s="77" t="str"/>
      <x:c r="C11" s="77" t="str"/>
      <x:c r="D11" s="77" t="str"/>
      <x:c r="E11" s="78" t="str"/>
      <x:c r="F11" s="77" t="str"/>
      <x:c r="G11" s="77" t="str"/>
      <x:c r="H11" s="77" t="str"/>
    </x:row>
    <x:row r="12">
      <x:c r="A12" s="77" t="str"/>
      <x:c r="B12" s="77" t="str"/>
      <x:c r="C12" s="77" t="str"/>
      <x:c r="D12" s="77" t="str"/>
      <x:c r="E12" s="78" t="str"/>
      <x:c r="F12" s="77" t="str"/>
      <x:c r="G12" s="77" t="str"/>
      <x:c r="H12" s="77" t="str"/>
    </x:row>
    <x:row r="13">
      <x:c r="A13" s="77" t="str"/>
      <x:c r="B13" s="77" t="str"/>
      <x:c r="C13" s="77" t="str"/>
      <x:c r="D13" s="77" t="str"/>
      <x:c r="E13" s="78" t="str"/>
      <x:c r="F13" s="77" t="str"/>
      <x:c r="G13" s="77" t="str"/>
      <x:c r="H13" s="77" t="str"/>
    </x:row>
    <x:row r="14">
      <x:c r="A14" s="77" t="str"/>
      <x:c r="B14" s="77" t="str"/>
      <x:c r="C14" s="77" t="str"/>
      <x:c r="D14" s="77" t="str"/>
      <x:c r="E14" s="78" t="str"/>
      <x:c r="F14" s="77" t="str"/>
      <x:c r="G14" s="77" t="str"/>
      <x:c r="H14" s="77" t="str"/>
    </x:row>
    <x:row r="15">
      <x:c r="A15" s="77" t="str"/>
      <x:c r="B15" s="77" t="str"/>
      <x:c r="C15" s="77" t="str"/>
      <x:c r="D15" s="77" t="str"/>
      <x:c r="E15" s="78" t="str"/>
      <x:c r="F15" s="77" t="str"/>
      <x:c r="G15" s="77" t="str"/>
      <x:c r="H15" s="77" t="str"/>
    </x:row>
    <x:row r="16">
      <x:c r="A16" s="77" t="str"/>
      <x:c r="B16" s="77" t="str"/>
      <x:c r="C16" s="77" t="str"/>
      <x:c r="D16" s="77" t="str"/>
      <x:c r="E16" s="78" t="str"/>
      <x:c r="F16" s="77" t="str"/>
      <x:c r="G16" s="77" t="str"/>
      <x:c r="H16" s="77" t="str"/>
    </x:row>
    <x:row r="17">
      <x:c r="A17" s="77" t="str"/>
      <x:c r="B17" s="77" t="str"/>
      <x:c r="C17" s="77" t="str"/>
      <x:c r="D17" s="77" t="str"/>
      <x:c r="E17" s="78" t="str"/>
      <x:c r="F17" s="77" t="str"/>
      <x:c r="G17" s="77" t="str"/>
      <x:c r="H17" s="77" t="str"/>
    </x:row>
    <x:row r="18">
      <x:c r="A18" s="77" t="str"/>
      <x:c r="B18" s="77" t="str"/>
      <x:c r="C18" s="77" t="str"/>
      <x:c r="D18" s="77" t="str"/>
      <x:c r="E18" s="78" t="str"/>
      <x:c r="F18" s="77" t="str"/>
      <x:c r="G18" s="77" t="str"/>
      <x:c r="H18" s="77" t="str"/>
    </x:row>
    <x:row r="19">
      <x:c r="A19" s="77" t="str"/>
      <x:c r="B19" s="77" t="str"/>
      <x:c r="C19" s="77" t="str"/>
      <x:c r="D19" s="77" t="str"/>
      <x:c r="E19" s="78" t="str"/>
      <x:c r="F19" s="77" t="str"/>
      <x:c r="G19" s="77" t="str"/>
      <x:c r="H19" s="77" t="str"/>
    </x:row>
    <x:row r="20">
      <x:c r="A20" s="77" t="str"/>
      <x:c r="B20" s="77" t="str"/>
      <x:c r="C20" s="77" t="str"/>
      <x:c r="D20" s="77" t="str"/>
      <x:c r="E20" s="78" t="str"/>
      <x:c r="F20" s="77" t="str"/>
      <x:c r="G20" s="77" t="str"/>
      <x:c r="H20" s="77" t="str"/>
    </x:row>
    <x:row r="21">
      <x:c r="A21" s="77" t="str"/>
      <x:c r="B21" s="77" t="str"/>
      <x:c r="C21" s="77" t="str"/>
      <x:c r="D21" s="77" t="str"/>
      <x:c r="E21" s="78" t="str"/>
      <x:c r="F21" s="77" t="str"/>
      <x:c r="G21" s="77" t="str"/>
      <x:c r="H21" s="77" t="str"/>
    </x:row>
    <x:row r="22">
      <x:c r="A22" s="77" t="str"/>
      <x:c r="B22" s="77" t="str"/>
      <x:c r="C22" s="77" t="str"/>
      <x:c r="D22" s="77" t="str"/>
      <x:c r="E22" s="78" t="str"/>
      <x:c r="F22" s="77" t="str"/>
      <x:c r="G22" s="77" t="str"/>
      <x:c r="H22" s="77" t="str"/>
    </x:row>
    <x:row r="23">
      <x:c r="A23" s="77" t="str"/>
      <x:c r="B23" s="77" t="str"/>
      <x:c r="C23" s="77" t="str"/>
      <x:c r="D23" s="77" t="str"/>
      <x:c r="E23" s="78" t="str"/>
      <x:c r="F23" s="77" t="str"/>
      <x:c r="G23" s="77" t="str"/>
      <x:c r="H23" s="77" t="str"/>
    </x:row>
    <x:row r="24">
      <x:c r="A24" s="77" t="str"/>
      <x:c r="B24" s="77" t="str"/>
      <x:c r="C24" s="77" t="str"/>
      <x:c r="D24" s="77" t="str"/>
      <x:c r="E24" s="78" t="str"/>
      <x:c r="F24" s="77" t="str"/>
      <x:c r="G24" s="77" t="str"/>
      <x:c r="H24" s="77" t="str"/>
    </x:row>
    <x:row r="25">
      <x:c r="A25" s="77" t="str"/>
      <x:c r="B25" s="77" t="str"/>
      <x:c r="C25" s="77" t="str"/>
      <x:c r="D25" s="77" t="str"/>
      <x:c r="E25" s="78" t="str"/>
      <x:c r="F25" s="77" t="str"/>
      <x:c r="G25" s="77" t="str"/>
      <x:c r="H25" s="77" t="str"/>
    </x:row>
    <x:row r="26">
      <x:c r="A26" s="77" t="str"/>
      <x:c r="B26" s="77" t="str"/>
      <x:c r="C26" s="77" t="str"/>
      <x:c r="D26" s="77" t="str"/>
      <x:c r="E26" s="78" t="str"/>
      <x:c r="F26" s="77" t="str"/>
      <x:c r="G26" s="77" t="str"/>
      <x:c r="H26" s="77" t="str"/>
    </x:row>
    <x:row r="27">
      <x:c r="A27" s="77" t="str"/>
      <x:c r="B27" s="77" t="str"/>
      <x:c r="C27" s="77" t="str"/>
      <x:c r="D27" s="77" t="str"/>
      <x:c r="E27" s="78" t="str"/>
      <x:c r="F27" s="77" t="str"/>
      <x:c r="G27" s="77" t="str"/>
      <x:c r="H27" s="77" t="str"/>
    </x:row>
    <x:row r="28">
      <x:c r="A28" s="77" t="str"/>
      <x:c r="B28" s="77" t="str"/>
      <x:c r="C28" s="77" t="str"/>
      <x:c r="D28" s="77" t="str"/>
      <x:c r="E28" s="78" t="str"/>
      <x:c r="F28" s="77" t="str"/>
      <x:c r="G28" s="77" t="str"/>
      <x:c r="H28" s="77" t="str"/>
    </x:row>
    <x:row r="29">
      <x:c r="A29" s="77" t="str"/>
      <x:c r="B29" s="77" t="str"/>
      <x:c r="C29" s="77" t="str"/>
      <x:c r="D29" s="77" t="str"/>
      <x:c r="E29" s="78" t="str"/>
      <x:c r="F29" s="77" t="str"/>
      <x:c r="G29" s="77" t="str"/>
      <x:c r="H29" s="77" t="str"/>
    </x:row>
    <x:row r="30">
      <x:c r="A30" s="77" t="str"/>
      <x:c r="B30" s="77" t="str"/>
      <x:c r="C30" s="77" t="str"/>
      <x:c r="D30" s="77" t="str"/>
      <x:c r="E30" s="78" t="str"/>
      <x:c r="F30" s="77" t="str"/>
      <x:c r="G30" s="77" t="str"/>
      <x:c r="H30" s="77" t="str"/>
    </x:row>
    <x:row r="31">
      <x:c r="A31" s="77" t="str"/>
      <x:c r="B31" s="77" t="str"/>
      <x:c r="C31" s="77" t="str"/>
      <x:c r="D31" s="77" t="str"/>
      <x:c r="E31" s="78" t="str"/>
      <x:c r="F31" s="77" t="str"/>
      <x:c r="G31" s="77" t="str"/>
      <x:c r="H31" s="77" t="str"/>
    </x:row>
    <x:row r="32">
      <x:c r="A32" s="77" t="str"/>
      <x:c r="B32" s="77" t="str"/>
      <x:c r="C32" s="77" t="str"/>
      <x:c r="D32" s="77" t="str"/>
      <x:c r="E32" s="78" t="str"/>
      <x:c r="F32" s="77" t="str"/>
      <x:c r="G32" s="77" t="str"/>
      <x:c r="H32" s="77" t="str"/>
    </x:row>
    <x:row r="33">
      <x:c r="A33" s="77" t="str"/>
      <x:c r="B33" s="77" t="str"/>
      <x:c r="C33" s="77" t="str"/>
      <x:c r="D33" s="77" t="str"/>
      <x:c r="E33" s="78" t="str"/>
      <x:c r="F33" s="77" t="str"/>
      <x:c r="G33" s="77" t="str"/>
      <x:c r="H33" s="77" t="str"/>
    </x:row>
    <x:row r="34">
      <x:c r="A34" s="77" t="str"/>
      <x:c r="B34" s="77" t="str"/>
      <x:c r="C34" s="77" t="str"/>
      <x:c r="D34" s="77" t="str"/>
      <x:c r="E34" s="78" t="str"/>
      <x:c r="F34" s="77" t="str"/>
      <x:c r="G34" s="77" t="str"/>
      <x:c r="H34" s="77" t="str"/>
    </x:row>
    <x:row r="35">
      <x:c r="A35" s="77" t="str"/>
      <x:c r="B35" s="77" t="str"/>
      <x:c r="C35" s="77" t="str"/>
      <x:c r="D35" s="77" t="str"/>
      <x:c r="E35" s="78" t="str"/>
      <x:c r="F35" s="77" t="str"/>
      <x:c r="G35" s="77" t="str"/>
      <x:c r="H35" s="77" t="str"/>
    </x:row>
    <x:row r="36">
      <x:c r="A36" s="77" t="str"/>
      <x:c r="B36" s="77" t="str"/>
      <x:c r="C36" s="77" t="str"/>
      <x:c r="D36" s="77" t="str"/>
      <x:c r="E36" s="78" t="str"/>
      <x:c r="F36" s="77" t="str"/>
      <x:c r="G36" s="77" t="str"/>
      <x:c r="H36" s="77" t="str"/>
    </x:row>
    <x:row r="37">
      <x:c r="A37" s="77" t="str"/>
      <x:c r="B37" s="77" t="str"/>
      <x:c r="C37" s="77" t="str"/>
      <x:c r="D37" s="77" t="str"/>
      <x:c r="E37" s="78" t="str"/>
      <x:c r="F37" s="77" t="str"/>
      <x:c r="G37" s="77" t="str"/>
      <x:c r="H37" s="77" t="str"/>
    </x:row>
    <x:row r="38">
      <x:c r="A38" s="77" t="str"/>
      <x:c r="B38" s="77" t="str"/>
      <x:c r="C38" s="77" t="str"/>
      <x:c r="D38" s="77" t="str"/>
      <x:c r="E38" s="78" t="str"/>
      <x:c r="F38" s="77" t="str"/>
      <x:c r="G38" s="77" t="str"/>
      <x:c r="H38" s="77" t="str"/>
    </x:row>
    <x:row r="39">
      <x:c r="A39" s="77" t="str"/>
      <x:c r="B39" s="77" t="str"/>
      <x:c r="C39" s="77" t="str"/>
      <x:c r="D39" s="77" t="str"/>
      <x:c r="E39" s="78" t="str"/>
      <x:c r="F39" s="77" t="str"/>
      <x:c r="G39" s="77" t="str"/>
      <x:c r="H39" s="77" t="str"/>
    </x:row>
    <x:row r="40">
      <x:c r="A40" s="77" t="str"/>
      <x:c r="B40" s="77" t="str"/>
      <x:c r="C40" s="77" t="str"/>
      <x:c r="D40" s="77" t="str"/>
      <x:c r="E40" s="78" t="str"/>
      <x:c r="F40" s="77" t="str"/>
      <x:c r="G40" s="77" t="str"/>
      <x:c r="H40" s="77" t="str"/>
    </x:row>
    <x:row r="41">
      <x:c r="A41" s="77" t="str"/>
      <x:c r="B41" s="77" t="str"/>
      <x:c r="C41" s="77" t="str"/>
      <x:c r="D41" s="77" t="str"/>
      <x:c r="E41" s="78" t="str"/>
      <x:c r="F41" s="77" t="str"/>
      <x:c r="G41" s="77" t="str"/>
      <x:c r="H41" s="77" t="str"/>
    </x:row>
    <x:row r="42">
      <x:c r="A42" s="77" t="str"/>
      <x:c r="B42" s="77" t="str"/>
      <x:c r="C42" s="77" t="str"/>
      <x:c r="D42" s="77" t="str"/>
      <x:c r="E42" s="78" t="str"/>
      <x:c r="F42" s="77" t="str"/>
      <x:c r="G42" s="77" t="str"/>
      <x:c r="H42" s="77" t="str"/>
    </x:row>
    <x:row r="43">
      <x:c r="A43" s="77" t="str"/>
      <x:c r="B43" s="77" t="str"/>
      <x:c r="C43" s="77" t="str"/>
      <x:c r="D43" s="77" t="str"/>
      <x:c r="E43" s="78" t="str"/>
      <x:c r="F43" s="77" t="str"/>
      <x:c r="G43" s="77" t="str"/>
      <x:c r="H43" s="77" t="str"/>
    </x:row>
    <x:row r="44">
      <x:c r="A44" s="77" t="str"/>
      <x:c r="B44" s="77" t="str"/>
      <x:c r="C44" s="77" t="str"/>
      <x:c r="D44" s="77" t="str"/>
      <x:c r="E44" s="78" t="str"/>
      <x:c r="F44" s="77" t="str"/>
      <x:c r="G44" s="77" t="str"/>
      <x:c r="H44" s="77" t="str"/>
    </x:row>
    <x:row r="45">
      <x:c r="A45" s="77" t="str"/>
      <x:c r="B45" s="77" t="str"/>
      <x:c r="C45" s="77" t="str"/>
      <x:c r="D45" s="77" t="str"/>
      <x:c r="E45" s="78" t="str"/>
      <x:c r="F45" s="77" t="str"/>
      <x:c r="G45" s="77" t="str"/>
      <x:c r="H45" s="77" t="str"/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057de1f4751d4873"/>
  </x:tableParts>
</x:worksheet>
</file>

<file path=xl/worksheets/sheet4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</x:cols>
  <x:sheetData>
    <x:row r="2">
      <x:c r="A2" s="86" t="str">
        <x:v>Scorecard summary</x:v>
      </x:c>
      <x:c r="B2" s="32"/>
      <x:c r="C2" s="32"/>
      <x:c r="D2" s="32"/>
      <x:c r="E2" s="32"/>
      <x:c r="F2" s="32"/>
    </x:row>
    <x:row r="3">
      <x:c r="A3" s="32"/>
      <x:c r="B3" s="32"/>
      <x:c r="C3" s="32"/>
      <x:c r="D3" s="32"/>
      <x:c r="E3" s="32"/>
      <x:c r="F3" s="32"/>
    </x:row>
    <x:row r="4">
      <x:c r="A4" s="32"/>
      <x:c r="B4" s="32"/>
      <x:c r="C4" s="32"/>
      <x:c r="D4" s="32"/>
      <x:c r="E4" s="32"/>
      <x:c r="F4" s="32"/>
    </x:row>
    <x:row r="5">
      <x:c r="A5" s="47" t="str">
        <x:v>Domain</x:v>
      </x:c>
      <x:c r="B5" s="48" t="str">
        <x:v>Earned</x:v>
      </x:c>
      <x:c r="C5" s="48" t="str">
        <x:v>Possible</x:v>
      </x:c>
      <x:c r="D5" s="48" t="str">
        <x:v>Weighted score</x:v>
      </x:c>
      <x:c r="E5" s="48" t="str">
        <x:v>Critical gate</x:v>
      </x:c>
      <x:c r="F5" s="49" t="str">
        <x:v>Result</x:v>
      </x:c>
    </x:row>
    <x:row r="6">
      <x:c r="A6" s="32" t="str">
        <x:v>Invitation &amp; communication</x:v>
      </x:c>
      <x:c r="B6" s="32" t="n">
        <x:f>SUMIF('Criteria'!$B$6:$B$29,A6,'Criteria'!$K$6:$K$29)</x:f>
        <x:v>0</x:v>
      </x:c>
      <x:c r="C6" s="32" t="n">
        <x:f>SUMIF('Criteria'!$B$6:$B$29,A6,'Criteria'!$L$6:$L$29)</x:f>
        <x:v>0</x:v>
      </x:c>
      <x:c r="D6" s="84" t="n">
        <x:f>IF(C6=0,0,B6/C6)</x:f>
        <x:v>0</x:v>
      </x:c>
      <x:c r="E6" s="32"/>
      <x:c r="F6" s="32"/>
    </x:row>
    <x:row r="7">
      <x:c r="A7" s="32" t="str">
        <x:v>Navigation &amp; input</x:v>
      </x:c>
      <x:c r="B7" s="32" t="n">
        <x:f>SUMIF('Criteria'!$B$6:$B$29,A7,'Criteria'!$K$6:$K$29)</x:f>
        <x:v>0</x:v>
      </x:c>
      <x:c r="C7" s="32" t="n">
        <x:f>SUMIF('Criteria'!$B$6:$B$29,A7,'Criteria'!$L$6:$L$29)</x:f>
        <x:v>0</x:v>
      </x:c>
      <x:c r="D7" s="84" t="n">
        <x:f>IF(C7=0,0,B7/C7)</x:f>
        <x:v>0</x:v>
      </x:c>
      <x:c r="E7" s="32"/>
      <x:c r="F7" s="32"/>
    </x:row>
    <x:row r="8">
      <x:c r="A8" s="32" t="str">
        <x:v>Choice &amp; content</x:v>
      </x:c>
      <x:c r="B8" s="32" t="n">
        <x:f>SUMIF('Criteria'!$B$6:$B$29,A8,'Criteria'!$K$6:$K$29)</x:f>
        <x:v>0</x:v>
      </x:c>
      <x:c r="C8" s="32" t="n">
        <x:f>SUMIF('Criteria'!$B$6:$B$29,A8,'Criteria'!$L$6:$L$29)</x:f>
        <x:v>0</x:v>
      </x:c>
      <x:c r="D8" s="84" t="n">
        <x:f>IF(C8=0,0,B8/C8)</x:f>
        <x:v>0</x:v>
      </x:c>
      <x:c r="E8" s="32"/>
      <x:c r="F8" s="32"/>
    </x:row>
    <x:row r="9">
      <x:c r="A9" s="32" t="str">
        <x:v>Address &amp; delivery</x:v>
      </x:c>
      <x:c r="B9" s="32" t="n">
        <x:f>SUMIF('Criteria'!$B$6:$B$29,A9,'Criteria'!$K$6:$K$29)</x:f>
        <x:v>0</x:v>
      </x:c>
      <x:c r="C9" s="32" t="n">
        <x:f>SUMIF('Criteria'!$B$6:$B$29,A9,'Criteria'!$L$6:$L$29)</x:f>
        <x:v>0</x:v>
      </x:c>
      <x:c r="D9" s="84" t="n">
        <x:f>IF(C9=0,0,B9/C9)</x:f>
        <x:v>0</x:v>
      </x:c>
      <x:c r="E9" s="32"/>
      <x:c r="F9" s="32"/>
    </x:row>
    <x:row r="10">
      <x:c r="A10" s="32" t="str">
        <x:v>Support &amp; recovery</x:v>
      </x:c>
      <x:c r="B10" s="32" t="n">
        <x:f>SUMIF('Criteria'!$B$6:$B$29,A10,'Criteria'!$K$6:$K$29)</x:f>
        <x:v>0</x:v>
      </x:c>
      <x:c r="C10" s="32" t="n">
        <x:f>SUMIF('Criteria'!$B$6:$B$29,A10,'Criteria'!$L$6:$L$29)</x:f>
        <x:v>0</x:v>
      </x:c>
      <x:c r="D10" s="84" t="n">
        <x:f>IF(C10=0,0,B10/C10)</x:f>
        <x:v>0</x:v>
      </x:c>
      <x:c r="E10" s="32"/>
      <x:c r="F10" s="32"/>
    </x:row>
    <x:row r="11">
      <x:c r="A11" s="32" t="str">
        <x:v>Governance &amp; evidence</x:v>
      </x:c>
      <x:c r="B11" s="32" t="n">
        <x:f>SUMIF('Criteria'!$B$6:$B$29,A11,'Criteria'!$K$6:$K$29)</x:f>
        <x:v>0</x:v>
      </x:c>
      <x:c r="C11" s="32" t="n">
        <x:f>SUMIF('Criteria'!$B$6:$B$29,A11,'Criteria'!$L$6:$L$29)</x:f>
        <x:v>0</x:v>
      </x:c>
      <x:c r="D11" s="84" t="n">
        <x:f>IF(C11=0,0,B11/C11)</x:f>
        <x:v>0</x:v>
      </x:c>
      <x:c r="E11" s="32"/>
      <x:c r="F11" s="32"/>
    </x:row>
    <x:row r="12">
      <x:c r="A12" s="32"/>
      <x:c r="B12" s="32"/>
      <x:c r="C12" s="32"/>
      <x:c r="D12" s="32"/>
      <x:c r="E12" s="32"/>
      <x:c r="F12" s="32"/>
    </x:row>
    <x:row r="13">
      <x:c r="A13" s="32"/>
      <x:c r="B13" s="32"/>
      <x:c r="C13" s="32"/>
      <x:c r="D13" s="32"/>
      <x:c r="E13" s="32"/>
      <x:c r="F13" s="32"/>
    </x:row>
    <x:row r="14">
      <x:c r="A14" s="14" t="str">
        <x:v>Completion rate</x:v>
      </x:c>
      <x:c r="B14" s="84" t="n">
        <x:f>(COUNTIF('Criteria'!$I$6:$I$29,"Pass")+COUNTIF('Criteria'!$I$6:$I$29,"Partial")+COUNTIF('Criteria'!$I$6:$I$29,"Fail")+COUNTIF('Criteria'!$I$6:$I$29,"N/A"))/ROWS('Criteria'!$I$6:$I$29)</x:f>
        <x:v>0</x:v>
      </x:c>
      <x:c r="C14" s="32"/>
      <x:c r="D14" s="32"/>
      <x:c r="E14" s="32"/>
      <x:c r="F14" s="32"/>
    </x:row>
    <x:row r="15">
      <x:c r="A15" s="15" t="str">
        <x:v>Overall weighted score</x:v>
      </x:c>
      <x:c r="B15" s="84" t="n">
        <x:f>IF(SUM('Criteria'!$L$6:$L$29)=0,0,SUM('Criteria'!$K$6:$K$29)/SUM('Criteria'!$L$6:$L$29))</x:f>
        <x:v>0</x:v>
      </x:c>
      <x:c r="C15" s="32"/>
      <x:c r="D15" s="32"/>
      <x:c r="E15" s="32"/>
      <x:c r="F15" s="32"/>
    </x:row>
    <x:row r="16">
      <x:c r="A16" s="15" t="str">
        <x:v>Critical failures</x:v>
      </x:c>
      <x:c r="B16" s="32" t="n">
        <x:f>COUNTIFS('Criteria'!$F$6:$F$29,"Yes",'Criteria'!$I$6:$I$29,"Fail")</x:f>
        <x:v>0</x:v>
      </x:c>
      <x:c r="C16" s="32"/>
      <x:c r="D16" s="32"/>
      <x:c r="E16" s="32"/>
      <x:c r="F16" s="32"/>
    </x:row>
    <x:row r="17">
      <x:c r="A17" s="16" t="str">
        <x:v>Critical gate</x:v>
      </x:c>
      <x:c r="B17" s="32" t="str">
        <x:f>IF(B16&gt;0,"FAIL",IF(B14&lt;1,"PENDING","PASS"))</x:f>
        <x:v>PENDING</x:v>
      </x:c>
      <x:c r="C17" s="32"/>
      <x:c r="D17" s="32"/>
      <x:c r="E17" s="32"/>
      <x:c r="F17" s="32"/>
    </x:row>
    <x:row r="18">
      <x:c r="A18" s="32"/>
      <x:c r="B18" s="32"/>
      <x:c r="C18" s="32"/>
      <x:c r="D18" s="32"/>
      <x:c r="E18" s="32"/>
      <x:c r="F18" s="32"/>
    </x:row>
    <x:row r="19">
      <x:c r="A19" s="32"/>
      <x:c r="B19" s="32"/>
      <x:c r="C19" s="32"/>
      <x:c r="D19" s="32"/>
      <x:c r="E19" s="32"/>
      <x:c r="F19" s="32"/>
    </x:row>
    <x:row r="20">
      <x:c r="A20" s="34" t="str">
        <x:v>Methodology note</x:v>
      </x:c>
      <x:c r="B20" s="32"/>
      <x:c r="C20" s="32"/>
      <x:c r="D20" s="32"/>
      <x:c r="E20" s="32"/>
      <x:c r="F20" s="32"/>
    </x:row>
    <x:row r="21">
      <x:c r="A21" s="85" t="str">
        <x:v>Domain scores divide earned weighted points by tested possible weight. N/A is excluded only with evidence. A single failed critical criterion closes the release gate. Automated checks may support testing, but human task completion and accommodation evidence remain required.</x:v>
      </x:c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</x:sheetData>
  <x:mergeCells>
    <x:mergeCell ref="A2:F2"/>
    <x:mergeCell ref="A20:F20"/>
    <x:mergeCell ref="A21:F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6" hidden="0" customWidth="1"/>
    <x:col min="4" max="4" width="10" hidden="0" customWidth="1"/>
    <x:col min="5" max="5" width="9" hidden="0" customWidth="1"/>
    <x:col min="6" max="6" width="12" hidden="0" customWidth="1"/>
    <x:col min="7" max="7" width="16" hidden="0" customWidth="1"/>
    <x:col min="8" max="8" width="14" hidden="0" customWidth="1"/>
    <x:col min="9" max="9" width="36" hidden="0" customWidth="1"/>
    <x:col min="10" max="10" width="36" hidden="0" customWidth="1"/>
  </x:cols>
  <x:sheetData>
    <x:row r="2">
      <x:c r="A2" s="31" t="str">
        <x:v>Remediation Plan</x:v>
      </x:c>
      <x:c r="B2" s="32"/>
      <x:c r="C2" s="32"/>
      <x:c r="D2" s="32"/>
      <x:c r="E2" s="32"/>
      <x:c r="F2" s="32"/>
      <x:c r="G2" s="32"/>
      <x:c r="H2" s="32"/>
      <x:c r="I2" s="32"/>
      <x:c r="J2" s="32"/>
    </x:row>
    <x:row r="3">
      <x:c r="A3" s="33" t="str">
        <x:v>Priority formula: critical failures rank first, then other failures, then partial results.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</x:row>
    <x:row r="5">
      <x:c r="A5" s="47" t="str">
        <x:v>Criterion ID</x:v>
      </x:c>
      <x:c r="B5" s="48" t="str">
        <x:v>Domain</x:v>
      </x:c>
      <x:c r="C5" s="48" t="str">
        <x:v>Status</x:v>
      </x:c>
      <x:c r="D5" s="48" t="str">
        <x:v>Critical</x:v>
      </x:c>
      <x:c r="E5" s="48" t="str">
        <x:v>Weight</x:v>
      </x:c>
      <x:c r="F5" s="48" t="str">
        <x:v>Priority</x:v>
      </x:c>
      <x:c r="G5" s="48" t="str">
        <x:v>Owner</x:v>
      </x:c>
      <x:c r="H5" s="48" t="str">
        <x:v>Due date</x:v>
      </x:c>
      <x:c r="I5" s="48" t="str">
        <x:v>Remediation action</x:v>
      </x:c>
      <x:c r="J5" s="49" t="str">
        <x:v>Acceptance evidence</x:v>
      </x:c>
    </x:row>
    <x:row r="6">
      <x:c r="A6" s="92" t="str">
        <x:f>'Criteria'!A6</x:f>
        <x:v>INV-01</x:v>
      </x:c>
      <x:c r="B6" s="92" t="str">
        <x:f>'Criteria'!B6</x:f>
        <x:v>Invitation &amp; communication</x:v>
      </x:c>
      <x:c r="C6" s="92" t="str">
        <x:f>'Criteria'!I6</x:f>
        <x:v>Not Tested</x:v>
      </x:c>
      <x:c r="D6" s="92" t="str">
        <x:f>'Criteria'!F6</x:f>
        <x:v>Yes</x:v>
      </x:c>
      <x:c r="E6" s="92" t="n">
        <x:f>'Criteria'!E6</x:f>
        <x:v>5</x:v>
      </x:c>
      <x:c r="F6" s="92" t="n">
        <x:f>IF(C6="Fail",IF(D6="Yes",100,50)+E6*10,IF(C6="Partial",E6*5,0))</x:f>
        <x:v>0</x:v>
      </x:c>
      <x:c r="G6" s="30" t="str"/>
      <x:c r="H6" s="93" t="str"/>
      <x:c r="I6" s="30" t="str"/>
      <x:c r="J6" s="30" t="str"/>
    </x:row>
    <x:row r="7">
      <x:c r="A7" s="92" t="str">
        <x:f>'Criteria'!A7</x:f>
        <x:v>INV-02</x:v>
      </x:c>
      <x:c r="B7" s="92" t="str">
        <x:f>'Criteria'!B7</x:f>
        <x:v>Invitation &amp; communication</x:v>
      </x:c>
      <x:c r="C7" s="92" t="str">
        <x:f>'Criteria'!I7</x:f>
        <x:v>Not Tested</x:v>
      </x:c>
      <x:c r="D7" s="92" t="str">
        <x:f>'Criteria'!F7</x:f>
        <x:v>No</x:v>
      </x:c>
      <x:c r="E7" s="92" t="n">
        <x:f>'Criteria'!E7</x:f>
        <x:v>4</x:v>
      </x:c>
      <x:c r="F7" s="92" t="n">
        <x:f>IF(C7="Fail",IF(D7="Yes",100,50)+E7*10,IF(C7="Partial",E7*5,0))</x:f>
        <x:v>0</x:v>
      </x:c>
      <x:c r="G7" s="30" t="str"/>
      <x:c r="H7" s="93" t="str"/>
      <x:c r="I7" s="30" t="str"/>
      <x:c r="J7" s="30" t="str"/>
    </x:row>
    <x:row r="8">
      <x:c r="A8" s="92" t="str">
        <x:f>'Criteria'!A8</x:f>
        <x:v>INV-03</x:v>
      </x:c>
      <x:c r="B8" s="92" t="str">
        <x:f>'Criteria'!B8</x:f>
        <x:v>Invitation &amp; communication</x:v>
      </x:c>
      <x:c r="C8" s="92" t="str">
        <x:f>'Criteria'!I8</x:f>
        <x:v>Not Tested</x:v>
      </x:c>
      <x:c r="D8" s="92" t="str">
        <x:f>'Criteria'!F8</x:f>
        <x:v>Yes</x:v>
      </x:c>
      <x:c r="E8" s="92" t="n">
        <x:f>'Criteria'!E8</x:f>
        <x:v>5</x:v>
      </x:c>
      <x:c r="F8" s="92" t="n">
        <x:f>IF(C8="Fail",IF(D8="Yes",100,50)+E8*10,IF(C8="Partial",E8*5,0))</x:f>
        <x:v>0</x:v>
      </x:c>
      <x:c r="G8" s="30" t="str"/>
      <x:c r="H8" s="93" t="str"/>
      <x:c r="I8" s="30" t="str"/>
      <x:c r="J8" s="30" t="str"/>
    </x:row>
    <x:row r="9">
      <x:c r="A9" s="92" t="str">
        <x:f>'Criteria'!A9</x:f>
        <x:v>INV-04</x:v>
      </x:c>
      <x:c r="B9" s="92" t="str">
        <x:f>'Criteria'!B9</x:f>
        <x:v>Invitation &amp; communication</x:v>
      </x:c>
      <x:c r="C9" s="92" t="str">
        <x:f>'Criteria'!I9</x:f>
        <x:v>Not Tested</x:v>
      </x:c>
      <x:c r="D9" s="92" t="str">
        <x:f>'Criteria'!F9</x:f>
        <x:v>No</x:v>
      </x:c>
      <x:c r="E9" s="92" t="n">
        <x:f>'Criteria'!E9</x:f>
        <x:v>4</x:v>
      </x:c>
      <x:c r="F9" s="92" t="n">
        <x:f>IF(C9="Fail",IF(D9="Yes",100,50)+E9*10,IF(C9="Partial",E9*5,0))</x:f>
        <x:v>0</x:v>
      </x:c>
      <x:c r="G9" s="30" t="str"/>
      <x:c r="H9" s="93" t="str"/>
      <x:c r="I9" s="30" t="str"/>
      <x:c r="J9" s="30" t="str"/>
    </x:row>
    <x:row r="10">
      <x:c r="A10" s="92" t="str">
        <x:f>'Criteria'!A10</x:f>
        <x:v>NAV-01</x:v>
      </x:c>
      <x:c r="B10" s="92" t="str">
        <x:f>'Criteria'!B10</x:f>
        <x:v>Navigation &amp; input</x:v>
      </x:c>
      <x:c r="C10" s="92" t="str">
        <x:f>'Criteria'!I10</x:f>
        <x:v>Not Tested</x:v>
      </x:c>
      <x:c r="D10" s="92" t="str">
        <x:f>'Criteria'!F10</x:f>
        <x:v>Yes</x:v>
      </x:c>
      <x:c r="E10" s="92" t="n">
        <x:f>'Criteria'!E10</x:f>
        <x:v>5</x:v>
      </x:c>
      <x:c r="F10" s="92" t="n">
        <x:f>IF(C10="Fail",IF(D10="Yes",100,50)+E10*10,IF(C10="Partial",E10*5,0))</x:f>
        <x:v>0</x:v>
      </x:c>
      <x:c r="G10" s="30" t="str"/>
      <x:c r="H10" s="93" t="str"/>
      <x:c r="I10" s="30" t="str"/>
      <x:c r="J10" s="30" t="str"/>
    </x:row>
    <x:row r="11">
      <x:c r="A11" s="92" t="str">
        <x:f>'Criteria'!A11</x:f>
        <x:v>NAV-02</x:v>
      </x:c>
      <x:c r="B11" s="92" t="str">
        <x:f>'Criteria'!B11</x:f>
        <x:v>Navigation &amp; input</x:v>
      </x:c>
      <x:c r="C11" s="92" t="str">
        <x:f>'Criteria'!I11</x:f>
        <x:v>Not Tested</x:v>
      </x:c>
      <x:c r="D11" s="92" t="str">
        <x:f>'Criteria'!F11</x:f>
        <x:v>Yes</x:v>
      </x:c>
      <x:c r="E11" s="92" t="n">
        <x:f>'Criteria'!E11</x:f>
        <x:v>5</x:v>
      </x:c>
      <x:c r="F11" s="92" t="n">
        <x:f>IF(C11="Fail",IF(D11="Yes",100,50)+E11*10,IF(C11="Partial",E11*5,0))</x:f>
        <x:v>0</x:v>
      </x:c>
      <x:c r="G11" s="30" t="str"/>
      <x:c r="H11" s="93" t="str"/>
      <x:c r="I11" s="30" t="str"/>
      <x:c r="J11" s="30" t="str"/>
    </x:row>
    <x:row r="12">
      <x:c r="A12" s="92" t="str">
        <x:f>'Criteria'!A12</x:f>
        <x:v>NAV-03</x:v>
      </x:c>
      <x:c r="B12" s="92" t="str">
        <x:f>'Criteria'!B12</x:f>
        <x:v>Navigation &amp; input</x:v>
      </x:c>
      <x:c r="C12" s="92" t="str">
        <x:f>'Criteria'!I12</x:f>
        <x:v>Not Tested</x:v>
      </x:c>
      <x:c r="D12" s="92" t="str">
        <x:f>'Criteria'!F12</x:f>
        <x:v>Yes</x:v>
      </x:c>
      <x:c r="E12" s="92" t="n">
        <x:f>'Criteria'!E12</x:f>
        <x:v>5</x:v>
      </x:c>
      <x:c r="F12" s="92" t="n">
        <x:f>IF(C12="Fail",IF(D12="Yes",100,50)+E12*10,IF(C12="Partial",E12*5,0))</x:f>
        <x:v>0</x:v>
      </x:c>
      <x:c r="G12" s="30" t="str"/>
      <x:c r="H12" s="93" t="str"/>
      <x:c r="I12" s="30" t="str"/>
      <x:c r="J12" s="30" t="str"/>
    </x:row>
    <x:row r="13">
      <x:c r="A13" s="92" t="str">
        <x:f>'Criteria'!A13</x:f>
        <x:v>NAV-04</x:v>
      </x:c>
      <x:c r="B13" s="92" t="str">
        <x:f>'Criteria'!B13</x:f>
        <x:v>Navigation &amp; input</x:v>
      </x:c>
      <x:c r="C13" s="92" t="str">
        <x:f>'Criteria'!I13</x:f>
        <x:v>Not Tested</x:v>
      </x:c>
      <x:c r="D13" s="92" t="str">
        <x:f>'Criteria'!F13</x:f>
        <x:v>No</x:v>
      </x:c>
      <x:c r="E13" s="92" t="n">
        <x:f>'Criteria'!E13</x:f>
        <x:v>3</x:v>
      </x:c>
      <x:c r="F13" s="92" t="n">
        <x:f>IF(C13="Fail",IF(D13="Yes",100,50)+E13*10,IF(C13="Partial",E13*5,0))</x:f>
        <x:v>0</x:v>
      </x:c>
      <x:c r="G13" s="30" t="str"/>
      <x:c r="H13" s="93" t="str"/>
      <x:c r="I13" s="30" t="str"/>
      <x:c r="J13" s="30" t="str"/>
    </x:row>
    <x:row r="14">
      <x:c r="A14" s="92" t="str">
        <x:f>'Criteria'!A14</x:f>
        <x:v>CHO-01</x:v>
      </x:c>
      <x:c r="B14" s="92" t="str">
        <x:f>'Criteria'!B14</x:f>
        <x:v>Choice &amp; content</x:v>
      </x:c>
      <x:c r="C14" s="92" t="str">
        <x:f>'Criteria'!I14</x:f>
        <x:v>Not Tested</x:v>
      </x:c>
      <x:c r="D14" s="92" t="str">
        <x:f>'Criteria'!F14</x:f>
        <x:v>No</x:v>
      </x:c>
      <x:c r="E14" s="92" t="n">
        <x:f>'Criteria'!E14</x:f>
        <x:v>4</x:v>
      </x:c>
      <x:c r="F14" s="92" t="n">
        <x:f>IF(C14="Fail",IF(D14="Yes",100,50)+E14*10,IF(C14="Partial",E14*5,0))</x:f>
        <x:v>0</x:v>
      </x:c>
      <x:c r="G14" s="30" t="str"/>
      <x:c r="H14" s="93" t="str"/>
      <x:c r="I14" s="30" t="str"/>
      <x:c r="J14" s="30" t="str"/>
    </x:row>
    <x:row r="15">
      <x:c r="A15" s="92" t="str">
        <x:f>'Criteria'!A15</x:f>
        <x:v>CHO-02</x:v>
      </x:c>
      <x:c r="B15" s="92" t="str">
        <x:f>'Criteria'!B15</x:f>
        <x:v>Choice &amp; content</x:v>
      </x:c>
      <x:c r="C15" s="92" t="str">
        <x:f>'Criteria'!I15</x:f>
        <x:v>Not Tested</x:v>
      </x:c>
      <x:c r="D15" s="92" t="str">
        <x:f>'Criteria'!F15</x:f>
        <x:v>No</x:v>
      </x:c>
      <x:c r="E15" s="92" t="n">
        <x:f>'Criteria'!E15</x:f>
        <x:v>4</x:v>
      </x:c>
      <x:c r="F15" s="92" t="n">
        <x:f>IF(C15="Fail",IF(D15="Yes",100,50)+E15*10,IF(C15="Partial",E15*5,0))</x:f>
        <x:v>0</x:v>
      </x:c>
      <x:c r="G15" s="30" t="str"/>
      <x:c r="H15" s="93" t="str"/>
      <x:c r="I15" s="30" t="str"/>
      <x:c r="J15" s="30" t="str"/>
    </x:row>
    <x:row r="16">
      <x:c r="A16" s="92" t="str">
        <x:f>'Criteria'!A16</x:f>
        <x:v>CHO-03</x:v>
      </x:c>
      <x:c r="B16" s="92" t="str">
        <x:f>'Criteria'!B16</x:f>
        <x:v>Choice &amp; content</x:v>
      </x:c>
      <x:c r="C16" s="92" t="str">
        <x:f>'Criteria'!I16</x:f>
        <x:v>Not Tested</x:v>
      </x:c>
      <x:c r="D16" s="92" t="str">
        <x:f>'Criteria'!F16</x:f>
        <x:v>No</x:v>
      </x:c>
      <x:c r="E16" s="92" t="n">
        <x:f>'Criteria'!E16</x:f>
        <x:v>4</x:v>
      </x:c>
      <x:c r="F16" s="92" t="n">
        <x:f>IF(C16="Fail",IF(D16="Yes",100,50)+E16*10,IF(C16="Partial",E16*5,0))</x:f>
        <x:v>0</x:v>
      </x:c>
      <x:c r="G16" s="30" t="str"/>
      <x:c r="H16" s="93" t="str"/>
      <x:c r="I16" s="30" t="str"/>
      <x:c r="J16" s="30" t="str"/>
    </x:row>
    <x:row r="17">
      <x:c r="A17" s="92" t="str">
        <x:f>'Criteria'!A17</x:f>
        <x:v>CHO-04</x:v>
      </x:c>
      <x:c r="B17" s="92" t="str">
        <x:f>'Criteria'!B17</x:f>
        <x:v>Choice &amp; content</x:v>
      </x:c>
      <x:c r="C17" s="92" t="str">
        <x:f>'Criteria'!I17</x:f>
        <x:v>Not Tested</x:v>
      </x:c>
      <x:c r="D17" s="92" t="str">
        <x:f>'Criteria'!F17</x:f>
        <x:v>Yes</x:v>
      </x:c>
      <x:c r="E17" s="92" t="n">
        <x:f>'Criteria'!E17</x:f>
        <x:v>5</x:v>
      </x:c>
      <x:c r="F17" s="92" t="n">
        <x:f>IF(C17="Fail",IF(D17="Yes",100,50)+E17*10,IF(C17="Partial",E17*5,0))</x:f>
        <x:v>0</x:v>
      </x:c>
      <x:c r="G17" s="30" t="str"/>
      <x:c r="H17" s="93" t="str"/>
      <x:c r="I17" s="30" t="str"/>
      <x:c r="J17" s="30" t="str"/>
    </x:row>
    <x:row r="18">
      <x:c r="A18" s="92" t="str">
        <x:f>'Criteria'!A18</x:f>
        <x:v>ADR-01</x:v>
      </x:c>
      <x:c r="B18" s="92" t="str">
        <x:f>'Criteria'!B18</x:f>
        <x:v>Address &amp; delivery</x:v>
      </x:c>
      <x:c r="C18" s="92" t="str">
        <x:f>'Criteria'!I18</x:f>
        <x:v>Not Tested</x:v>
      </x:c>
      <x:c r="D18" s="92" t="str">
        <x:f>'Criteria'!F18</x:f>
        <x:v>Yes</x:v>
      </x:c>
      <x:c r="E18" s="92" t="n">
        <x:f>'Criteria'!E18</x:f>
        <x:v>5</x:v>
      </x:c>
      <x:c r="F18" s="92" t="n">
        <x:f>IF(C18="Fail",IF(D18="Yes",100,50)+E18*10,IF(C18="Partial",E18*5,0))</x:f>
        <x:v>0</x:v>
      </x:c>
      <x:c r="G18" s="30" t="str"/>
      <x:c r="H18" s="93" t="str"/>
      <x:c r="I18" s="30" t="str"/>
      <x:c r="J18" s="30" t="str"/>
    </x:row>
    <x:row r="19">
      <x:c r="A19" s="92" t="str">
        <x:f>'Criteria'!A19</x:f>
        <x:v>ADR-02</x:v>
      </x:c>
      <x:c r="B19" s="92" t="str">
        <x:f>'Criteria'!B19</x:f>
        <x:v>Address &amp; delivery</x:v>
      </x:c>
      <x:c r="C19" s="92" t="str">
        <x:f>'Criteria'!I19</x:f>
        <x:v>Not Tested</x:v>
      </x:c>
      <x:c r="D19" s="92" t="str">
        <x:f>'Criteria'!F19</x:f>
        <x:v>No</x:v>
      </x:c>
      <x:c r="E19" s="92" t="n">
        <x:f>'Criteria'!E19</x:f>
        <x:v>4</x:v>
      </x:c>
      <x:c r="F19" s="92" t="n">
        <x:f>IF(C19="Fail",IF(D19="Yes",100,50)+E19*10,IF(C19="Partial",E19*5,0))</x:f>
        <x:v>0</x:v>
      </x:c>
      <x:c r="G19" s="30" t="str"/>
      <x:c r="H19" s="93" t="str"/>
      <x:c r="I19" s="30" t="str"/>
      <x:c r="J19" s="30" t="str"/>
    </x:row>
    <x:row r="20">
      <x:c r="A20" s="92" t="str">
        <x:f>'Criteria'!A20</x:f>
        <x:v>ADR-03</x:v>
      </x:c>
      <x:c r="B20" s="92" t="str">
        <x:f>'Criteria'!B20</x:f>
        <x:v>Address &amp; delivery</x:v>
      </x:c>
      <x:c r="C20" s="92" t="str">
        <x:f>'Criteria'!I20</x:f>
        <x:v>Not Tested</x:v>
      </x:c>
      <x:c r="D20" s="92" t="str">
        <x:f>'Criteria'!F20</x:f>
        <x:v>No</x:v>
      </x:c>
      <x:c r="E20" s="92" t="n">
        <x:f>'Criteria'!E20</x:f>
        <x:v>4</x:v>
      </x:c>
      <x:c r="F20" s="92" t="n">
        <x:f>IF(C20="Fail",IF(D20="Yes",100,50)+E20*10,IF(C20="Partial",E20*5,0))</x:f>
        <x:v>0</x:v>
      </x:c>
      <x:c r="G20" s="30" t="str"/>
      <x:c r="H20" s="93" t="str"/>
      <x:c r="I20" s="30" t="str"/>
      <x:c r="J20" s="30" t="str"/>
    </x:row>
    <x:row r="21">
      <x:c r="A21" s="92" t="str">
        <x:f>'Criteria'!A21</x:f>
        <x:v>ADR-04</x:v>
      </x:c>
      <x:c r="B21" s="92" t="str">
        <x:f>'Criteria'!B21</x:f>
        <x:v>Address &amp; delivery</x:v>
      </x:c>
      <x:c r="C21" s="92" t="str">
        <x:f>'Criteria'!I21</x:f>
        <x:v>Not Tested</x:v>
      </x:c>
      <x:c r="D21" s="92" t="str">
        <x:f>'Criteria'!F21</x:f>
        <x:v>Yes</x:v>
      </x:c>
      <x:c r="E21" s="92" t="n">
        <x:f>'Criteria'!E21</x:f>
        <x:v>5</x:v>
      </x:c>
      <x:c r="F21" s="92" t="n">
        <x:f>IF(C21="Fail",IF(D21="Yes",100,50)+E21*10,IF(C21="Partial",E21*5,0))</x:f>
        <x:v>0</x:v>
      </x:c>
      <x:c r="G21" s="30" t="str"/>
      <x:c r="H21" s="93" t="str"/>
      <x:c r="I21" s="30" t="str"/>
      <x:c r="J21" s="30" t="str"/>
    </x:row>
    <x:row r="22">
      <x:c r="A22" s="92" t="str">
        <x:f>'Criteria'!A22</x:f>
        <x:v>SUP-01</x:v>
      </x:c>
      <x:c r="B22" s="92" t="str">
        <x:f>'Criteria'!B22</x:f>
        <x:v>Support &amp; recovery</x:v>
      </x:c>
      <x:c r="C22" s="92" t="str">
        <x:f>'Criteria'!I22</x:f>
        <x:v>Not Tested</x:v>
      </x:c>
      <x:c r="D22" s="92" t="str">
        <x:f>'Criteria'!F22</x:f>
        <x:v>Yes</x:v>
      </x:c>
      <x:c r="E22" s="92" t="n">
        <x:f>'Criteria'!E22</x:f>
        <x:v>5</x:v>
      </x:c>
      <x:c r="F22" s="92" t="n">
        <x:f>IF(C22="Fail",IF(D22="Yes",100,50)+E22*10,IF(C22="Partial",E22*5,0))</x:f>
        <x:v>0</x:v>
      </x:c>
      <x:c r="G22" s="30" t="str"/>
      <x:c r="H22" s="93" t="str"/>
      <x:c r="I22" s="30" t="str"/>
      <x:c r="J22" s="30" t="str"/>
    </x:row>
    <x:row r="23">
      <x:c r="A23" s="92" t="str">
        <x:f>'Criteria'!A23</x:f>
        <x:v>SUP-02</x:v>
      </x:c>
      <x:c r="B23" s="92" t="str">
        <x:f>'Criteria'!B23</x:f>
        <x:v>Support &amp; recovery</x:v>
      </x:c>
      <x:c r="C23" s="92" t="str">
        <x:f>'Criteria'!I23</x:f>
        <x:v>Not Tested</x:v>
      </x:c>
      <x:c r="D23" s="92" t="str">
        <x:f>'Criteria'!F23</x:f>
        <x:v>Yes</x:v>
      </x:c>
      <x:c r="E23" s="92" t="n">
        <x:f>'Criteria'!E23</x:f>
        <x:v>5</x:v>
      </x:c>
      <x:c r="F23" s="92" t="n">
        <x:f>IF(C23="Fail",IF(D23="Yes",100,50)+E23*10,IF(C23="Partial",E23*5,0))</x:f>
        <x:v>0</x:v>
      </x:c>
      <x:c r="G23" s="30" t="str"/>
      <x:c r="H23" s="93" t="str"/>
      <x:c r="I23" s="30" t="str"/>
      <x:c r="J23" s="30" t="str"/>
    </x:row>
    <x:row r="24">
      <x:c r="A24" s="92" t="str">
        <x:f>'Criteria'!A24</x:f>
        <x:v>SUP-03</x:v>
      </x:c>
      <x:c r="B24" s="92" t="str">
        <x:f>'Criteria'!B24</x:f>
        <x:v>Support &amp; recovery</x:v>
      </x:c>
      <x:c r="C24" s="92" t="str">
        <x:f>'Criteria'!I24</x:f>
        <x:v>Not Tested</x:v>
      </x:c>
      <x:c r="D24" s="92" t="str">
        <x:f>'Criteria'!F24</x:f>
        <x:v>No</x:v>
      </x:c>
      <x:c r="E24" s="92" t="n">
        <x:f>'Criteria'!E24</x:f>
        <x:v>4</x:v>
      </x:c>
      <x:c r="F24" s="92" t="n">
        <x:f>IF(C24="Fail",IF(D24="Yes",100,50)+E24*10,IF(C24="Partial",E24*5,0))</x:f>
        <x:v>0</x:v>
      </x:c>
      <x:c r="G24" s="30" t="str"/>
      <x:c r="H24" s="93" t="str"/>
      <x:c r="I24" s="30" t="str"/>
      <x:c r="J24" s="30" t="str"/>
    </x:row>
    <x:row r="25">
      <x:c r="A25" s="92" t="str">
        <x:f>'Criteria'!A25</x:f>
        <x:v>SUP-04</x:v>
      </x:c>
      <x:c r="B25" s="92" t="str">
        <x:f>'Criteria'!B25</x:f>
        <x:v>Support &amp; recovery</x:v>
      </x:c>
      <x:c r="C25" s="92" t="str">
        <x:f>'Criteria'!I25</x:f>
        <x:v>Not Tested</x:v>
      </x:c>
      <x:c r="D25" s="92" t="str">
        <x:f>'Criteria'!F25</x:f>
        <x:v>No</x:v>
      </x:c>
      <x:c r="E25" s="92" t="n">
        <x:f>'Criteria'!E25</x:f>
        <x:v>4</x:v>
      </x:c>
      <x:c r="F25" s="92" t="n">
        <x:f>IF(C25="Fail",IF(D25="Yes",100,50)+E25*10,IF(C25="Partial",E25*5,0))</x:f>
        <x:v>0</x:v>
      </x:c>
      <x:c r="G25" s="30" t="str"/>
      <x:c r="H25" s="93" t="str"/>
      <x:c r="I25" s="30" t="str"/>
      <x:c r="J25" s="30" t="str"/>
    </x:row>
    <x:row r="26">
      <x:c r="A26" s="92" t="str">
        <x:f>'Criteria'!A26</x:f>
        <x:v>GOV-01</x:v>
      </x:c>
      <x:c r="B26" s="92" t="str">
        <x:f>'Criteria'!B26</x:f>
        <x:v>Governance &amp; evidence</x:v>
      </x:c>
      <x:c r="C26" s="92" t="str">
        <x:f>'Criteria'!I26</x:f>
        <x:v>Not Tested</x:v>
      </x:c>
      <x:c r="D26" s="92" t="str">
        <x:f>'Criteria'!F26</x:f>
        <x:v>Yes</x:v>
      </x:c>
      <x:c r="E26" s="92" t="n">
        <x:f>'Criteria'!E26</x:f>
        <x:v>5</x:v>
      </x:c>
      <x:c r="F26" s="92" t="n">
        <x:f>IF(C26="Fail",IF(D26="Yes",100,50)+E26*10,IF(C26="Partial",E26*5,0))</x:f>
        <x:v>0</x:v>
      </x:c>
      <x:c r="G26" s="30" t="str"/>
      <x:c r="H26" s="93" t="str"/>
      <x:c r="I26" s="30" t="str"/>
      <x:c r="J26" s="30" t="str"/>
    </x:row>
    <x:row r="27">
      <x:c r="A27" s="92" t="str">
        <x:f>'Criteria'!A27</x:f>
        <x:v>GOV-02</x:v>
      </x:c>
      <x:c r="B27" s="92" t="str">
        <x:f>'Criteria'!B27</x:f>
        <x:v>Governance &amp; evidence</x:v>
      </x:c>
      <x:c r="C27" s="92" t="str">
        <x:f>'Criteria'!I27</x:f>
        <x:v>Not Tested</x:v>
      </x:c>
      <x:c r="D27" s="92" t="str">
        <x:f>'Criteria'!F27</x:f>
        <x:v>Yes</x:v>
      </x:c>
      <x:c r="E27" s="92" t="n">
        <x:f>'Criteria'!E27</x:f>
        <x:v>5</x:v>
      </x:c>
      <x:c r="F27" s="92" t="n">
        <x:f>IF(C27="Fail",IF(D27="Yes",100,50)+E27*10,IF(C27="Partial",E27*5,0))</x:f>
        <x:v>0</x:v>
      </x:c>
      <x:c r="G27" s="30" t="str"/>
      <x:c r="H27" s="93" t="str"/>
      <x:c r="I27" s="30" t="str"/>
      <x:c r="J27" s="30" t="str"/>
    </x:row>
    <x:row r="28">
      <x:c r="A28" s="92" t="str">
        <x:f>'Criteria'!A28</x:f>
        <x:v>GOV-03</x:v>
      </x:c>
      <x:c r="B28" s="92" t="str">
        <x:f>'Criteria'!B28</x:f>
        <x:v>Governance &amp; evidence</x:v>
      </x:c>
      <x:c r="C28" s="92" t="str">
        <x:f>'Criteria'!I28</x:f>
        <x:v>Not Tested</x:v>
      </x:c>
      <x:c r="D28" s="92" t="str">
        <x:f>'Criteria'!F28</x:f>
        <x:v>No</x:v>
      </x:c>
      <x:c r="E28" s="92" t="n">
        <x:f>'Criteria'!E28</x:f>
        <x:v>4</x:v>
      </x:c>
      <x:c r="F28" s="92" t="n">
        <x:f>IF(C28="Fail",IF(D28="Yes",100,50)+E28*10,IF(C28="Partial",E28*5,0))</x:f>
        <x:v>0</x:v>
      </x:c>
      <x:c r="G28" s="30" t="str"/>
      <x:c r="H28" s="93" t="str"/>
      <x:c r="I28" s="30" t="str"/>
      <x:c r="J28" s="30" t="str"/>
    </x:row>
    <x:row r="29">
      <x:c r="A29" s="92" t="str">
        <x:f>'Criteria'!A29</x:f>
        <x:v>GOV-04</x:v>
      </x:c>
      <x:c r="B29" s="92" t="str">
        <x:f>'Criteria'!B29</x:f>
        <x:v>Governance &amp; evidence</x:v>
      </x:c>
      <x:c r="C29" s="92" t="str">
        <x:f>'Criteria'!I29</x:f>
        <x:v>Not Tested</x:v>
      </x:c>
      <x:c r="D29" s="92" t="str">
        <x:f>'Criteria'!F29</x:f>
        <x:v>No</x:v>
      </x:c>
      <x:c r="E29" s="92" t="n">
        <x:f>'Criteria'!E29</x:f>
        <x:v>4</x:v>
      </x:c>
      <x:c r="F29" s="92" t="n">
        <x:f>IF(C29="Fail",IF(D29="Yes",100,50)+E29*10,IF(C29="Partial",E29*5,0))</x:f>
        <x:v>0</x:v>
      </x:c>
      <x:c r="G29" s="30" t="str"/>
      <x:c r="H29" s="93" t="str"/>
      <x:c r="I29" s="30" t="str"/>
      <x:c r="J29" s="30" t="str"/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109b9ee23b874953"/>
  </x:tableParts>
</x:worksheet>
</file>

<file path=xl/worksheets/sheet6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52" hidden="0" customWidth="1"/>
    <x:col min="4" max="4" width="16" hidden="0" customWidth="1"/>
    <x:col min="5" max="5" width="48" hidden="0" customWidth="1"/>
  </x:cols>
  <x:sheetData>
    <x:row r="2">
      <x:c r="A2" s="31" t="str">
        <x:v>Sources</x:v>
      </x:c>
      <x:c r="B2" s="32"/>
      <x:c r="C2" s="32"/>
      <x:c r="D2" s="32"/>
      <x:c r="E2" s="32"/>
    </x:row>
    <x:row r="3">
      <x:c r="A3" s="32"/>
      <x:c r="B3" s="32"/>
      <x:c r="C3" s="32"/>
      <x:c r="D3" s="32"/>
      <x:c r="E3" s="32"/>
    </x:row>
    <x:row r="4">
      <x:c r="A4" s="32"/>
      <x:c r="B4" s="32"/>
      <x:c r="C4" s="32"/>
      <x:c r="D4" s="32"/>
      <x:c r="E4" s="32"/>
    </x:row>
    <x:row r="5">
      <x:c r="A5" s="47" t="str">
        <x:v>Publisher</x:v>
      </x:c>
      <x:c r="B5" s="48" t="str">
        <x:v>Source</x:v>
      </x:c>
      <x:c r="C5" s="48" t="str">
        <x:v>Official URL</x:v>
      </x:c>
      <x:c r="D5" s="48" t="str">
        <x:v>Last verified</x:v>
      </x:c>
      <x:c r="E5" s="49" t="str">
        <x:v>Use / limitation</x:v>
      </x:c>
    </x:row>
    <x:row r="6" ht="44" customHeight="1">
      <x:c r="A6" s="92" t="str">
        <x:v>W3C</x:v>
      </x:c>
      <x:c r="B6" s="92" t="str">
        <x:v>WCAG 2.2</x:v>
      </x:c>
      <x:c r="C6" s="92" t="str">
        <x:v>https://www.w3.org/TR/WCAG22/</x:v>
      </x:c>
      <x:c r="D6" s="92" t="str">
        <x:v>2026-09-19</x:v>
      </x:c>
      <x:c r="E6" s="92" t="str">
        <x:v>Source-backed web accessibility criteria</x:v>
      </x:c>
    </x:row>
    <x:row r="7" ht="44" customHeight="1">
      <x:c r="A7" s="92" t="str">
        <x:v>W3C WAI</x:v>
      </x:c>
      <x:c r="B7" s="92" t="str">
        <x:v>Forms Tutorial</x:v>
      </x:c>
      <x:c r="C7" s="92" t="str">
        <x:v>https://www.w3.org/WAI/tutorials/forms/</x:v>
      </x:c>
      <x:c r="D7" s="92" t="str">
        <x:v>2026-09-19</x:v>
      </x:c>
      <x:c r="E7" s="92" t="str">
        <x:v>Labels, instructions, validation, errors, progress and time limits</x:v>
      </x:c>
    </x:row>
    <x:row r="8" ht="44" customHeight="1">
      <x:c r="A8" s="92" t="str">
        <x:v>U.S. Department of Justice</x:v>
      </x:c>
      <x:c r="B8" s="92" t="str">
        <x:v>Guidance on Web Accessibility and the ADA</x:v>
      </x:c>
      <x:c r="C8" s="92" t="str">
        <x:v>https://www.ada.gov/resources/web-guidance/</x:v>
      </x:c>
      <x:c r="D8" s="92" t="str">
        <x:v>2026-09-19</x:v>
      </x:c>
      <x:c r="E8" s="92" t="str">
        <x:v>Official U.S. guidance; obtain legal advice for applicability</x:v>
      </x:c>
    </x:row>
    <x:row r="9" ht="44" customHeight="1">
      <x:c r="A9" s="92" t="str">
        <x:v>Section508.gov</x:v>
      </x:c>
      <x:c r="B9" s="92" t="str">
        <x:v>Accessibility Conformance Report guidance</x:v>
      </x:c>
      <x:c r="C9" s="92" t="str">
        <x:v>https://www.section508.gov/sell/acr/</x:v>
      </x:c>
      <x:c r="D9" s="92" t="str">
        <x:v>2026-09-19</x:v>
      </x:c>
      <x:c r="E9" s="92" t="str">
        <x:v>Procurement evidence context; this workbook is not an ACR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8a95aad2d614441a"/>
  </x:tableParts>
</x:worksheet>
</file>