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688fe54670a428e" /></Relationships>
</file>

<file path=xl/workbook.xml><?xml version="1.0" encoding="utf-8"?>
<x:workbook xmlns:x="http://schemas.openxmlformats.org/spreadsheetml/2006/main">
  <x:sheets>
    <x:sheet xmlns:r="http://schemas.openxmlformats.org/officeDocument/2006/relationships" name="使い方" sheetId="1" r:id="R892eccd1a8e147c6"/>
    <x:sheet xmlns:r="http://schemas.openxmlformats.org/officeDocument/2006/relationships" name="項目辞書" sheetId="2" r:id="R566644dac34d4e8f"/>
    <x:sheet xmlns:r="http://schemas.openxmlformats.org/officeDocument/2006/relationships" name="取込データ" sheetId="3" r:id="R992d5422cdf24710"/>
    <x:sheet xmlns:r="http://schemas.openxmlformats.org/officeDocument/2006/relationships" name="検証結果" sheetId="4" r:id="R1049a6e5d55d43ba"/>
    <x:sheet xmlns:r="http://schemas.openxmlformats.org/officeDocument/2006/relationships" name="重複確認" sheetId="5" r:id="R47b8890f9bf44612"/>
    <x:sheet xmlns:r="http://schemas.openxmlformats.org/officeDocument/2006/relationships" name="住所確認" sheetId="6" r:id="R1e34fd44c6eb4005"/>
    <x:sheet xmlns:r="http://schemas.openxmlformats.org/officeDocument/2006/relationships" name="同意と保存" sheetId="7" r:id="R13509f4c74274466"/>
    <x:sheet xmlns:r="http://schemas.openxmlformats.org/officeDocument/2006/relationships" name="例外一覧" sheetId="8" r:id="R1c6b4739ce0940e7"/>
    <x:sheet xmlns:r="http://schemas.openxmlformats.org/officeDocument/2006/relationships" name="要約評価" sheetId="9" r:id="R39169b89fbbb4d8e"/>
    <x:sheet xmlns:r="http://schemas.openxmlformats.org/officeDocument/2006/relationships" name="変更履歴" sheetId="10" r:id="Rd0b170386653463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9">
    <x:font>
      <x:sz val="11"/>
      <x:name val="Carlito"/>
    </x:font>
    <x:font>
      <x:b/>
      <x:sz val="18"/>
      <x:color rgb="FFFFFFFF"/>
      <x:name val="Noto Sans CJK TC"/>
    </x:font>
    <x:font>
      <x:b/>
      <x:sz val="11"/>
      <x:color rgb="FF203864"/>
      <x:name val="Noto Sans CJK TC"/>
    </x:font>
    <x:font>
      <x:b/>
      <x:sz val="11"/>
      <x:color rgb="FFFFFFFF"/>
      <x:name val="Noto Sans CJK TC"/>
    </x:font>
    <x:font>
      <x:b/>
      <x:sz val="10"/>
      <x:color rgb="FF17223B"/>
      <x:name val="Noto Sans CJK TC"/>
    </x:font>
    <x:font>
      <x:sz val="10"/>
      <x:color rgb="FF17223B"/>
      <x:name val="Noto Sans CJK TC"/>
    </x:font>
    <x:font>
      <x:b/>
      <x:sz val="10"/>
      <x:color rgb="FFFFFFFF"/>
      <x:name val="Noto Sans CJK TC"/>
    </x:font>
    <x:font>
      <x:b/>
      <x:sz val="17"/>
      <x:color rgb="FFFFFFFF"/>
      <x:name val="Noto Sans CJK TC"/>
    </x:font>
    <x:font>
      <x:b/>
      <x:sz val="12"/>
      <x:color rgb="FF17223B"/>
      <x:name val="Noto Sans CJK TC"/>
    </x:font>
  </x:fonts>
  <x:fills count="7">
    <x:fill>
      <x:patternFill patternType="none"/>
    </x:fill>
    <x:fill>
      <x:patternFill patternType="gray125"/>
    </x:fill>
    <x:fill>
      <x:patternFill patternType="solid">
        <x:fgColor rgb="FF203864"/>
      </x:patternFill>
    </x:fill>
    <x:fill>
      <x:patternFill patternType="solid">
        <x:fgColor rgb="FFD9EAF7"/>
      </x:patternFill>
    </x:fill>
    <x:fill>
      <x:patternFill patternType="solid">
        <x:fgColor rgb="FF00B3B8"/>
      </x:patternFill>
    </x:fill>
    <x:fill>
      <x:patternFill patternType="solid">
        <x:fgColor rgb="FFF7FAFC"/>
      </x:patternFill>
    </x:fill>
    <x:fill>
      <x:patternFill patternType="solid">
        <x:fgColor rgb="FFE8F5F6"/>
      </x:patternFill>
    </x:fill>
  </x:fills>
  <x:borders count="1">
    <x:border/>
  </x:borders>
  <x:cellStyleXfs count="1">
    <x:xf numFmtId="0" fontId="0" fillId="0" borderId="0"/>
  </x:cellStyleXfs>
  <x:cellXfs count="32">
    <x:xf numFmtId="0" fontId="0" fillId="0" borderId="0" xfId="0"/>
    <x:xf numFmtId="0" fontId="0" fillId="2" borderId="0" xfId="0" applyNumberFormat="1" applyFont="1" applyFill="1" applyBorder="1"/>
    <x:xf numFmtId="0" fontId="1" fillId="2" borderId="0"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4" fillId="2" borderId="0" xfId="0" applyNumberFormat="1" applyFont="1" applyFill="1" applyBorder="1"/>
    <x:xf numFmtId="0" fontId="4" fillId="3" borderId="0" xfId="0" applyNumberFormat="1" applyFont="1" applyFill="1" applyBorder="1"/>
    <x:xf numFmtId="0" fontId="5" fillId="0" borderId="0" xfId="0" applyNumberFormat="1" applyFont="1" applyFill="1" applyBorder="1"/>
    <x:xf numFmtId="0" fontId="4" fillId="4" borderId="0" xfId="0" applyNumberFormat="1" applyFont="1" applyFill="1" applyBorder="1"/>
    <x:xf numFmtId="0" fontId="4" fillId="2" borderId="0" xfId="0" applyNumberFormat="1" applyFont="1" applyFill="1" applyBorder="1" applyAlignment="1">
      <x:alignment wrapText="1"/>
    </x:xf>
    <x:xf numFmtId="0" fontId="4" fillId="3" borderId="0" xfId="0" applyNumberFormat="1" applyFont="1" applyFill="1" applyBorder="1" applyAlignment="1">
      <x:alignment wrapText="1"/>
    </x:xf>
    <x:xf numFmtId="0" fontId="5" fillId="0" borderId="0" xfId="0" applyNumberFormat="1" applyFont="1" applyFill="1" applyBorder="1" applyAlignment="1">
      <x:alignment wrapText="1"/>
    </x:xf>
    <x:xf numFmtId="0" fontId="4" fillId="4"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6" fillId="2" borderId="0" xfId="0" applyNumberFormat="1" applyFont="1" applyFill="1" applyBorder="1"/>
    <x:xf numFmtId="0" fontId="6" fillId="2" borderId="0" xfId="0" applyNumberFormat="1" applyFont="1" applyFill="1" applyBorder="1" applyAlignment="1">
      <x:alignment wrapText="1"/>
    </x:xf>
    <x:xf numFmtId="0" fontId="6" fillId="2" borderId="0" xfId="0" applyNumberFormat="1" applyFont="1" applyFill="1" applyBorder="1" applyAlignment="1">
      <x:alignment horizontal="center" wrapText="1"/>
    </x:xf>
    <x:xf numFmtId="0" fontId="6" fillId="2" borderId="0" xfId="0" applyNumberFormat="1" applyFont="1" applyFill="1" applyBorder="1" applyAlignment="1">
      <x:alignment horizontal="center" vertical="center" wrapText="1"/>
    </x:xf>
    <x:xf numFmtId="0" fontId="4" fillId="2" borderId="0" xfId="0" applyNumberFormat="1" applyFont="1" applyFill="1" applyBorder="1" applyAlignment="1">
      <x:alignment horizontal="center" vertical="center" wrapText="1"/>
    </x:xf>
    <x:xf numFmtId="200" fontId="5" fillId="0" borderId="0" xfId="0" applyNumberFormat="1" applyFont="1" applyFill="1" applyBorder="1" applyAlignment="1">
      <x:alignment vertical="center" wrapText="1"/>
    </x:xf>
    <x:xf numFmtId="200" fontId="5" fillId="5"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7" fillId="2" borderId="0" xfId="0" applyNumberFormat="1" applyFont="1" applyFill="1" applyBorder="1"/>
    <x:xf numFmtId="0" fontId="5" fillId="6" borderId="0" xfId="0" applyNumberFormat="1" applyFont="1" applyFill="1" applyBorder="1" applyAlignment="1">
      <x:alignment vertical="center" wrapText="1"/>
    </x:xf>
    <x:xf numFmtId="200" fontId="5" fillId="6" borderId="0" xfId="0" applyNumberFormat="1" applyFont="1" applyFill="1" applyBorder="1" applyAlignment="1">
      <x:alignment vertical="center" wrapText="1"/>
    </x:xf>
    <x:xf numFmtId="0" fontId="8" fillId="6" borderId="0" xfId="0" applyNumberFormat="1" applyFont="1" applyFill="1" applyBorder="1" applyAlignment="1">
      <x:alignment vertical="center" wrapText="1"/>
    </x:xf>
    <x:xf numFmtId="200" fontId="8" fillId="6"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19357853fa04710" /><Relationship Type="http://schemas.openxmlformats.org/officeDocument/2006/relationships/theme" Target="/xl/theme/theme1.xml" Id="Rb327853997a0430d" /><Relationship Type="http://schemas.openxmlformats.org/officeDocument/2006/relationships/sharedStrings" Target="/xl/sharedStrings.xml" Id="R7d0c8a954a3d4f64" /><Relationship Type="http://schemas.openxmlformats.org/officeDocument/2006/relationships/worksheet" Target="/xl/worksheets/sheet1.xml" Id="R892eccd1a8e147c6" /><Relationship Type="http://schemas.openxmlformats.org/officeDocument/2006/relationships/worksheet" Target="/xl/worksheets/sheet2.xml" Id="R566644dac34d4e8f" /><Relationship Type="http://schemas.openxmlformats.org/officeDocument/2006/relationships/worksheet" Target="/xl/worksheets/sheet3.xml" Id="R992d5422cdf24710" /><Relationship Type="http://schemas.openxmlformats.org/officeDocument/2006/relationships/worksheet" Target="/xl/worksheets/sheet4.xml" Id="R1049a6e5d55d43ba" /><Relationship Type="http://schemas.openxmlformats.org/officeDocument/2006/relationships/worksheet" Target="/xl/worksheets/sheet5.xml" Id="R47b8890f9bf44612" /><Relationship Type="http://schemas.openxmlformats.org/officeDocument/2006/relationships/worksheet" Target="/xl/worksheets/sheet6.xml" Id="R1e34fd44c6eb4005" /><Relationship Type="http://schemas.openxmlformats.org/officeDocument/2006/relationships/worksheet" Target="/xl/worksheets/sheet7.xml" Id="R13509f4c74274466" /><Relationship Type="http://schemas.openxmlformats.org/officeDocument/2006/relationships/worksheet" Target="/xl/worksheets/sheet8.xml" Id="R1c6b4739ce0940e7" /><Relationship Type="http://schemas.openxmlformats.org/officeDocument/2006/relationships/worksheet" Target="/xl/worksheets/sheet9.xml" Id="R39169b89fbbb4d8e" /><Relationship Type="http://schemas.openxmlformats.org/officeDocument/2006/relationships/worksheet" Target="/xl/worksheets/sheet10.xml" Id="Rd0b1703866534635" /></Relationships>
</file>

<file path=xl/theme/theme1.xml><?xml version="1.0" encoding="utf-8"?>
<a:theme xmlns:a="http://schemas.openxmlformats.org/drawingml/2006/main" name="ChatGPT">
  <a:themeElements>
    <a:clrScheme name="Giftpack Audit">
      <a:dk1>
        <a:sysClr val="windowText" lastClr="000000"/>
      </a:dk1>
      <a:lt1>
        <a:sysClr val="window" lastClr="FFFFFF"/>
      </a:lt1>
      <a:dk2>
        <a:srgbClr val="0E2841"/>
      </a:dk2>
      <a:lt2>
        <a:srgbClr val="E8E8E8"/>
      </a:lt2>
      <a:accent1>
        <a:srgbClr val="203864"/>
      </a:accent1>
      <a:accent2>
        <a:srgbClr val="00B3B8"/>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Giftpack Audi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6.670000076293945" hidden="0" customWidth="1"/>
    <x:col min="2" max="2" width="27.780000686645508" hidden="0" customWidth="1"/>
    <x:col min="3" max="3" width="10" hidden="0" customWidth="1"/>
    <x:col min="4" max="4" width="10" hidden="0" customWidth="1"/>
    <x:col min="5" max="5" width="10" hidden="0" customWidth="1"/>
    <x:col min="6" max="6" width="10" hidden="0" customWidth="1"/>
  </x:cols>
  <x:sheetData>
    <x:row r="1" ht="30" customHeight="1">
      <x:c r="A1" s="15" t="str">
        <x:v>受取人データ品質監査ワークブック 2026</x:v>
      </x:c>
      <x:c r="B1" s="15"/>
      <x:c r="C1" s="15"/>
      <x:c r="D1" s="15"/>
      <x:c r="E1" s="15"/>
      <x:c r="F1" s="15"/>
    </x:row>
    <x:row r="2">
      <x:c r="A2" s="16" t="str">
        <x:v>版 2026.09｜合成例のみ</x:v>
      </x:c>
      <x:c r="B2" s="16"/>
      <x:c r="C2" s="16"/>
      <x:c r="D2" s="16"/>
      <x:c r="E2" s="16"/>
      <x:c r="F2" s="16"/>
    </x:row>
    <x:row r="3">
      <x:c r="A3" s="17"/>
      <x:c r="B3" s="17"/>
      <x:c r="C3" s="17"/>
      <x:c r="D3" s="17"/>
      <x:c r="E3" s="17"/>
      <x:c r="F3" s="17"/>
    </x:row>
    <x:row r="4">
      <x:c r="A4" s="17" t="str">
        <x:v>目的</x:v>
      </x:c>
      <x:c r="B4" s="17" t="str">
        <x:v>配信前の受取人記録の準備状況監査</x:v>
      </x:c>
      <x:c r="C4" s="17"/>
      <x:c r="D4" s="17"/>
      <x:c r="E4" s="17"/>
      <x:c r="F4" s="17"/>
    </x:row>
    <x:row r="5">
      <x:c r="A5" s="17" t="str">
        <x:v>担当者</x:v>
      </x:c>
      <x:c r="B5" s="17" t="str">
        <x:v>プログラム運用担当と元システム担当</x:v>
      </x:c>
      <x:c r="C5" s="17"/>
      <x:c r="D5" s="17"/>
      <x:c r="E5" s="17"/>
      <x:c r="F5" s="17"/>
    </x:row>
    <x:row r="6">
      <x:c r="A6" s="17" t="str">
        <x:v>規則</x:v>
      </x:c>
      <x:c r="B6" s="17" t="str">
        <x:v>警告より先に停止項目を処理し、元システムで修正</x:v>
      </x:c>
      <x:c r="C6" s="17"/>
      <x:c r="D6" s="17"/>
      <x:c r="E6" s="17"/>
      <x:c r="F6" s="17"/>
    </x:row>
    <x:row r="7">
      <x:c r="A7" s="17" t="str">
        <x:v>重大度</x:v>
      </x:c>
      <x:c r="B7" s="17" t="str">
        <x:v>停止／警告／合格</x:v>
      </x:c>
      <x:c r="C7" s="17"/>
      <x:c r="D7" s="17"/>
      <x:c r="E7" s="17"/>
      <x:c r="F7" s="17"/>
    </x:row>
    <x:row r="8">
      <x:c r="A8" s="17" t="str">
        <x:v>受入証拠</x:v>
      </x:c>
      <x:c r="B8" s="17" t="str">
        <x:v>承認済み評価表、例外担当者、元データ修正証拠</x:v>
      </x:c>
      <x:c r="C8" s="17"/>
      <x:c r="D8" s="17"/>
      <x:c r="E8" s="17"/>
      <x:c r="F8" s="17"/>
    </x:row>
    <x:row r="9">
      <x:c r="A9" s="17" t="str">
        <x:v>プライバシー上の制限</x:v>
      </x:c>
      <x:c r="B9" s="17" t="str">
        <x:v>運用上の指標であり、本人確認や法的助言ではありません</x:v>
      </x:c>
      <x:c r="C9" s="17"/>
      <x:c r="D9" s="17"/>
      <x:c r="E9" s="17"/>
      <x:c r="F9" s="17"/>
    </x:row>
    <x:row r="10">
      <x:c r="A10" s="17"/>
      <x:c r="B10" s="17"/>
      <x:c r="C10" s="17"/>
      <x:c r="D10" s="17"/>
      <x:c r="E10" s="17"/>
      <x:c r="F10" s="17"/>
    </x:row>
    <x:row r="11">
      <x:c r="A11" s="18" t="str">
        <x:v>実行手順</x:v>
      </x:c>
      <x:c r="B11" s="18"/>
      <x:c r="C11" s="18"/>
      <x:c r="D11" s="18"/>
      <x:c r="E11" s="18"/>
      <x:c r="F11" s="18"/>
    </x:row>
    <x:row r="12">
      <x:c r="A12" s="17" t="str">
        <x:v>一、取込データを複製し、配布用のひな型に実在する個人情報を入れずに項目を対応付けます。</x:v>
      </x:c>
      <x:c r="B12" s="17"/>
      <x:c r="C12" s="17"/>
      <x:c r="D12" s="17"/>
      <x:c r="E12" s="17"/>
      <x:c r="F12" s="17"/>
    </x:row>
    <x:row r="13">
      <x:c r="A13" s="17" t="str">
        <x:v>二、作業用の抽出データを貼り付け、受取人IDは仮名化します。</x:v>
      </x:c>
      <x:c r="B13" s="17"/>
      <x:c r="C13" s="17"/>
      <x:c r="D13" s="17"/>
      <x:c r="E13" s="17"/>
      <x:c r="F13" s="17"/>
    </x:row>
    <x:row r="14">
      <x:c r="A14" s="17" t="str">
        <x:v>三、検証結果を確認し、警告より先に停止項目を処理します。</x:v>
      </x:c>
      <x:c r="B14" s="17"/>
      <x:c r="C14" s="17"/>
      <x:c r="D14" s="17"/>
      <x:c r="E14" s="17"/>
      <x:c r="F14" s="17"/>
    </x:row>
    <x:row r="15">
      <x:c r="A15" s="17" t="str">
        <x:v>四、元システムで修正し、再抽出して再実行します。</x:v>
      </x:c>
      <x:c r="B15" s="17"/>
      <x:c r="C15" s="17"/>
      <x:c r="D15" s="17"/>
      <x:c r="E15" s="17"/>
      <x:c r="F15" s="17"/>
    </x:row>
    <x:row r="16">
      <x:c r="A16" s="17" t="str">
        <x:v>五、開始前に担当者、証拠、判断、作業コピー削除日を記録します。</x:v>
      </x:c>
      <x:c r="B16" s="17"/>
      <x:c r="C16" s="17"/>
      <x:c r="D16" s="17"/>
      <x:c r="E16" s="17"/>
      <x:c r="F16" s="17"/>
    </x:row>
  </x:sheetData>
  <x:mergeCells>
    <x:mergeCell ref="A1:F1"/>
    <x:mergeCell ref="A2:F2"/>
    <x:mergeCell ref="A11:F11"/>
  </x:mergeCells>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6.670000076293945" hidden="0" customWidth="1"/>
    <x:col min="2" max="2" width="36.66999816894531" hidden="0" customWidth="1"/>
    <x:col min="3" max="3" width="14.4399995803833" hidden="0" customWidth="1"/>
    <x:col min="4" max="4" width="11.109999656677246" hidden="0" customWidth="1"/>
  </x:cols>
  <x:sheetData>
    <x:row r="1" ht="22.5" customHeight="1">
      <x:c r="A1" s="23" t="str">
        <x:v>規則</x:v>
      </x:c>
      <x:c r="B1" s="23" t="str">
        <x:v>説明</x:v>
      </x:c>
      <x:c r="C1" s="23" t="str">
        <x:v>要件</x:v>
      </x:c>
      <x:c r="D1" s="23" t="str">
        <x:v>重大度</x:v>
      </x:c>
    </x:row>
    <x:row r="2">
      <x:c r="A2" s="17" t="str">
        <x:v>受取人ID</x:v>
      </x:c>
      <x:c r="B2" s="17" t="str">
        <x:v>安定した仮名化キー</x:v>
      </x:c>
      <x:c r="C2" s="17" t="str">
        <x:v>必須</x:v>
      </x:c>
      <x:c r="D2" s="17" t="str">
        <x:v>停止</x:v>
      </x:c>
    </x:row>
    <x:row r="3">
      <x:c r="A3" s="17" t="str">
        <x:v>メールアドレス</x:v>
      </x:c>
      <x:c r="B3" s="17" t="str">
        <x:v>送付先。構文確認のみで本人確認ではない</x:v>
      </x:c>
      <x:c r="C3" s="17" t="str">
        <x:v>条件付き必須</x:v>
      </x:c>
      <x:c r="D3" s="17" t="str">
        <x:v>停止</x:v>
      </x:c>
    </x:row>
    <x:row r="4">
      <x:c r="A4" s="17" t="str">
        <x:v>国コード</x:v>
      </x:c>
      <x:c r="B4" s="17" t="str">
        <x:v>二文字の配送用国コード</x:v>
      </x:c>
      <x:c r="C4" s="17" t="str">
        <x:v>必須</x:v>
      </x:c>
      <x:c r="D4" s="17" t="str">
        <x:v>停止</x:v>
      </x:c>
    </x:row>
    <x:row r="5">
      <x:c r="A5" s="17" t="str">
        <x:v>住所項目</x:v>
      </x:c>
      <x:c r="B5" s="17" t="str">
        <x:v>郵便配送に必要な入力</x:v>
      </x:c>
      <x:c r="C5" s="17" t="str">
        <x:v>条件付き必須</x:v>
      </x:c>
      <x:c r="D5" s="17" t="str">
        <x:v>停止</x:v>
      </x:c>
    </x:row>
    <x:row r="6">
      <x:c r="A6" s="17" t="str">
        <x:v>同意あり</x:v>
      </x:c>
      <x:c r="B6" s="17" t="str">
        <x:v>連絡許可の記録</x:v>
      </x:c>
      <x:c r="C6" s="17" t="str">
        <x:v>必須</x:v>
      </x:c>
      <x:c r="D6" s="17" t="str">
        <x:v>停止</x:v>
      </x:c>
    </x:row>
    <x:row r="7">
      <x:c r="A7" s="17" t="str">
        <x:v>配信停止</x:v>
      </x:c>
      <x:c r="B7" s="17" t="str">
        <x:v>連絡禁止の状態</x:v>
      </x:c>
      <x:c r="C7" s="17" t="str">
        <x:v>必須</x:v>
      </x:c>
      <x:c r="D7" s="17" t="str">
        <x:v>停止</x:v>
      </x:c>
    </x:row>
    <x:row r="8">
      <x:c r="A8" s="17" t="str">
        <x:v>最終確認日</x:v>
      </x:c>
      <x:c r="B8" s="17" t="str">
        <x:v>情報源を確認した日</x:v>
      </x:c>
      <x:c r="C8" s="17" t="str">
        <x:v>必須</x:v>
      </x:c>
      <x:c r="D8" s="17" t="str">
        <x:v>警告</x:v>
      </x:c>
    </x:row>
    <x:row r="9">
      <x:c r="A9" s="17" t="str">
        <x:v>データ担当者</x:v>
      </x:c>
      <x:c r="B9" s="17" t="str">
        <x:v>修正責任を持つ担当者</x:v>
      </x:c>
      <x:c r="C9" s="17" t="str">
        <x:v>必須</x:v>
      </x:c>
      <x:c r="D9" s="17" t="str">
        <x:v>警告</x:v>
      </x:c>
    </x:row>
  </x:sheetData>
  <x:pageMargins left="0.7" right="0.7" top="0.75" bottom="0.75" header="0.3" footer="0.3"/>
</x:worksheet>
</file>

<file path=xl/worksheets/sheet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220000267028809" hidden="0" customWidth="1"/>
    <x:col min="2" max="2" width="11.109999656677246" hidden="0" customWidth="1"/>
    <x:col min="3" max="3" width="11.109999656677246" hidden="0" customWidth="1"/>
    <x:col min="4" max="4" width="21.110000610351562" hidden="0" customWidth="1"/>
    <x:col min="5" max="5" width="10" hidden="0" customWidth="1"/>
    <x:col min="6" max="6" width="25.559999465942383" hidden="0" customWidth="1"/>
    <x:col min="7" max="7" width="14.4399995803833" hidden="0" customWidth="1"/>
    <x:col min="8" max="8" width="13.329999923706055" hidden="0" customWidth="1"/>
    <x:col min="9" max="9" width="12.220000267028809" hidden="0" customWidth="1"/>
    <x:col min="10" max="10" width="11.109999656677246" hidden="0" customWidth="1"/>
    <x:col min="11" max="11" width="10" hidden="0" customWidth="1"/>
    <x:col min="12" max="12" width="11.109999656677246" hidden="0" customWidth="1"/>
    <x:col min="13" max="13" width="13.329999923706055" hidden="0" customWidth="1"/>
    <x:col min="14" max="14" width="12.220000267028809" hidden="0" customWidth="1"/>
    <x:col min="15" max="15" width="14.4399995803833" hidden="0" customWidth="1"/>
    <x:col min="16" max="16" width="24.440000534057617" hidden="0" customWidth="1"/>
  </x:cols>
  <x:sheetData>
    <x:row r="1" ht="22.5" customHeight="1">
      <x:c r="A1" s="23" t="str">
        <x:v>受取人ID</x:v>
      </x:c>
      <x:c r="B1" s="23" t="str">
        <x:v>名</x:v>
      </x:c>
      <x:c r="C1" s="23" t="str">
        <x:v>姓</x:v>
      </x:c>
      <x:c r="D1" s="23" t="str">
        <x:v>メールアドレス</x:v>
      </x:c>
      <x:c r="E1" s="23" t="str">
        <x:v>国コード</x:v>
      </x:c>
      <x:c r="F1" s="23" t="str">
        <x:v>住所1</x:v>
      </x:c>
      <x:c r="G1" s="23" t="str">
        <x:v>市区町村</x:v>
      </x:c>
      <x:c r="H1" s="23" t="str">
        <x:v>都道府県・州</x:v>
      </x:c>
      <x:c r="I1" s="23" t="str">
        <x:v>郵便番号</x:v>
      </x:c>
      <x:c r="J1" s="23" t="str">
        <x:v>言語地域</x:v>
      </x:c>
      <x:c r="K1" s="23" t="str">
        <x:v>同意あり</x:v>
      </x:c>
      <x:c r="L1" s="23" t="str">
        <x:v>配信停止</x:v>
      </x:c>
      <x:c r="M1" s="23" t="str">
        <x:v>最終確認日</x:v>
      </x:c>
      <x:c r="N1" s="23" t="str">
        <x:v>元システム</x:v>
      </x:c>
      <x:c r="O1" s="23" t="str">
        <x:v>データ担当者</x:v>
      </x:c>
      <x:c r="P1" s="23" t="str">
        <x:v>備考</x:v>
      </x:c>
    </x:row>
    <x:row r="2">
      <x:c r="A2" s="17" t="str">
        <x:v>R-1001</x:v>
      </x:c>
      <x:c r="B2" s="17" t="str">
        <x:v>Avery</x:v>
      </x:c>
      <x:c r="C2" s="17" t="str">
        <x:v>Lee</x:v>
      </x:c>
      <x:c r="D2" s="17" t="str">
        <x:v>avery@example.test</x:v>
      </x:c>
      <x:c r="E2" s="17" t="str">
        <x:v>US</x:v>
      </x:c>
      <x:c r="F2" s="17" t="str">
        <x:v>18 Market St</x:v>
      </x:c>
      <x:c r="G2" s="17" t="str">
        <x:v>Boston</x:v>
      </x:c>
      <x:c r="H2" s="17" t="str">
        <x:v>MA</x:v>
      </x:c>
      <x:c r="I2" s="17" t="str">
        <x:v>02110</x:v>
      </x:c>
      <x:c r="J2" s="17" t="str">
        <x:v>en-US</x:v>
      </x:c>
      <x:c r="K2" s="17" t="str">
        <x:v>はい</x:v>
      </x:c>
      <x:c r="L2" s="17" t="str">
        <x:v>いいえ</x:v>
      </x:c>
      <x:c r="M2" s="17" t="str">
        <x:v>2026-08-15</x:v>
      </x:c>
      <x:c r="N2" s="17" t="str">
        <x:v>HRIS</x:v>
      </x:c>
      <x:c r="O2" s="17" t="str">
        <x:v>People Ops</x:v>
      </x:c>
      <x:c r="P2" s="17" t="str">
        <x:v>合成した有効行</x:v>
      </x:c>
    </x:row>
    <x:row r="3">
      <x:c r="A3" s="17" t="str">
        <x:v>R-1002</x:v>
      </x:c>
      <x:c r="B3" s="17" t="str">
        <x:v>Morgan</x:v>
      </x:c>
      <x:c r="C3" s="17" t="str">
        <x:v>Chen</x:v>
      </x:c>
      <x:c r="D3" s="17" t="str">
        <x:v>morgan@example.test</x:v>
      </x:c>
      <x:c r="E3" s="17" t="str">
        <x:v>TW</x:v>
      </x:c>
      <x:c r="F3" s="17" t="str">
        <x:v>忠孝東路一段1號</x:v>
      </x:c>
      <x:c r="G3" s="17" t="str">
        <x:v>臺北市</x:v>
      </x:c>
      <x:c r="H3" s="17" t="str"/>
      <x:c r="I3" s="17" t="str">
        <x:v>100</x:v>
      </x:c>
      <x:c r="J3" s="17" t="str">
        <x:v>zh-TW</x:v>
      </x:c>
      <x:c r="K3" s="17" t="str">
        <x:v>はい</x:v>
      </x:c>
      <x:c r="L3" s="17" t="str">
        <x:v>いいえ</x:v>
      </x:c>
      <x:c r="M3" s="17" t="str">
        <x:v>2026-04-10</x:v>
      </x:c>
      <x:c r="N3" s="17" t="str">
        <x:v>HRIS</x:v>
      </x:c>
      <x:c r="O3" s="17" t="str">
        <x:v>People Ops</x:v>
      </x:c>
      <x:c r="P3" s="17" t="str">
        <x:v>合成した重複種</x:v>
      </x:c>
    </x:row>
    <x:row r="4">
      <x:c r="A4" s="17" t="str">
        <x:v>R-1003</x:v>
      </x:c>
      <x:c r="B4" s="17" t="str">
        <x:v>Morgan</x:v>
      </x:c>
      <x:c r="C4" s="17" t="str">
        <x:v>Chen</x:v>
      </x:c>
      <x:c r="D4" s="17" t="str">
        <x:v>morgan@example.test</x:v>
      </x:c>
      <x:c r="E4" s="17" t="str"/>
      <x:c r="F4" s="17" t="str"/>
      <x:c r="G4" s="17" t="str"/>
      <x:c r="H4" s="17" t="str"/>
      <x:c r="I4" s="17" t="str"/>
      <x:c r="J4" s="17" t="str">
        <x:v>zh-TW</x:v>
      </x:c>
      <x:c r="K4" s="17" t="str">
        <x:v>はい</x:v>
      </x:c>
      <x:c r="L4" s="17" t="str">
        <x:v>いいえ</x:v>
      </x:c>
      <x:c r="M4" s="17" t="str">
        <x:v>2025-01-10</x:v>
      </x:c>
      <x:c r="N4" s="17" t="str">
        <x:v>CRM</x:v>
      </x:c>
      <x:c r="O4" s="17" t="str">
        <x:v>Sales Ops</x:v>
      </x:c>
      <x:c r="P4" s="17" t="str">
        <x:v>配送項目不足</x:v>
      </x:c>
    </x:row>
    <x:row r="5">
      <x:c r="A5" s="17" t="str">
        <x:v>R-1004</x:v>
      </x:c>
      <x:c r="B5" s="17" t="str">
        <x:v>Ren</x:v>
      </x:c>
      <x:c r="C5" s="17" t="str">
        <x:v>Sato</x:v>
      </x:c>
      <x:c r="D5" s="17" t="str">
        <x:v>ren.example.test</x:v>
      </x:c>
      <x:c r="E5" s="17" t="str">
        <x:v>JP</x:v>
      </x:c>
      <x:c r="F5" s="17" t="str">
        <x:v>丸の内一丁目</x:v>
      </x:c>
      <x:c r="G5" s="17" t="str">
        <x:v>千代田区</x:v>
      </x:c>
      <x:c r="H5" s="17" t="str">
        <x:v>東京都</x:v>
      </x:c>
      <x:c r="I5" s="17" t="str">
        <x:v>100-0005</x:v>
      </x:c>
      <x:c r="J5" s="17" t="str">
        <x:v>ja-JP</x:v>
      </x:c>
      <x:c r="K5" s="17" t="str">
        <x:v>はい</x:v>
      </x:c>
      <x:c r="L5" s="17" t="str">
        <x:v>いいえ</x:v>
      </x:c>
      <x:c r="M5" s="17" t="str">
        <x:v>2026-09-01</x:v>
      </x:c>
      <x:c r="N5" s="17" t="str">
        <x:v>CRM</x:v>
      </x:c>
      <x:c r="O5" s="17" t="str">
        <x:v>Privacy Ops</x:v>
      </x:c>
      <x:c r="P5" s="17" t="str">
        <x:v>配信停止の競合</x:v>
      </x:c>
    </x:row>
    <x:row r="6">
      <x:c r="A6" s="17" t="str">
        <x:v>R-1005</x:v>
      </x:c>
      <x:c r="B6" s="17" t="str">
        <x:v>Jiwoo</x:v>
      </x:c>
      <x:c r="C6" s="17" t="str">
        <x:v>Kim</x:v>
      </x:c>
      <x:c r="D6" s="17" t="str">
        <x:v>jiwoo@example.test</x:v>
      </x:c>
      <x:c r="E6" s="17" t="str">
        <x:v>KR</x:v>
      </x:c>
      <x:c r="F6" s="17" t="str">
        <x:v>세종대로 110</x:v>
      </x:c>
      <x:c r="G6" s="17" t="str">
        <x:v>서울특별시</x:v>
      </x:c>
      <x:c r="H6" s="17" t="str"/>
      <x:c r="I6" s="17" t="str">
        <x:v>04524</x:v>
      </x:c>
      <x:c r="J6" s="17" t="str">
        <x:v>ko-KR</x:v>
      </x:c>
      <x:c r="K6" s="17" t="str">
        <x:v>はい</x:v>
      </x:c>
      <x:c r="L6" s="17" t="str">
        <x:v>いいえ</x:v>
      </x:c>
      <x:c r="M6" s="17" t="str">
        <x:v>2024-06-30</x:v>
      </x:c>
      <x:c r="N6" s="17" t="str">
        <x:v>CSV</x:v>
      </x:c>
      <x:c r="O6" s="17" t="str">
        <x:v>Regional Ops</x:v>
      </x:c>
      <x:c r="P6" s="17" t="str">
        <x:v>確認日が古い</x:v>
      </x:c>
    </x:row>
    <x:row r="7">
      <x:c r="A7" s="17"/>
      <x:c r="B7" s="17"/>
      <x:c r="C7" s="17"/>
      <x:c r="D7" s="17"/>
      <x:c r="E7" s="17"/>
      <x:c r="F7" s="17"/>
      <x:c r="G7" s="17"/>
      <x:c r="H7" s="17"/>
      <x:c r="I7" s="17"/>
      <x:c r="J7" s="17"/>
      <x:c r="K7" s="17"/>
      <x:c r="L7" s="17"/>
      <x:c r="M7" s="17"/>
      <x:c r="N7" s="17"/>
      <x:c r="O7" s="17"/>
      <x:c r="P7" s="17"/>
    </x:row>
    <x:row r="8">
      <x:c r="A8" s="17"/>
      <x:c r="B8" s="17"/>
      <x:c r="C8" s="17"/>
      <x:c r="D8" s="17"/>
      <x:c r="E8" s="17"/>
      <x:c r="F8" s="17"/>
      <x:c r="G8" s="17"/>
      <x:c r="H8" s="17"/>
      <x:c r="I8" s="17"/>
      <x:c r="J8" s="17"/>
      <x:c r="K8" s="17"/>
      <x:c r="L8" s="17"/>
      <x:c r="M8" s="17"/>
      <x:c r="N8" s="17"/>
      <x:c r="O8" s="17"/>
      <x:c r="P8" s="17"/>
    </x:row>
    <x:row r="9">
      <x:c r="A9" s="17"/>
      <x:c r="B9" s="17"/>
      <x:c r="C9" s="17"/>
      <x:c r="D9" s="17"/>
      <x:c r="E9" s="17"/>
      <x:c r="F9" s="17"/>
      <x:c r="G9" s="17"/>
      <x:c r="H9" s="17"/>
      <x:c r="I9" s="17"/>
      <x:c r="J9" s="17"/>
      <x:c r="K9" s="17"/>
      <x:c r="L9" s="17"/>
      <x:c r="M9" s="17"/>
      <x:c r="N9" s="17"/>
      <x:c r="O9" s="17"/>
      <x:c r="P9" s="17"/>
    </x:row>
    <x:row r="10">
      <x:c r="A10" s="17"/>
      <x:c r="B10" s="17"/>
      <x:c r="C10" s="17"/>
      <x:c r="D10" s="17"/>
      <x:c r="E10" s="17"/>
      <x:c r="F10" s="17"/>
      <x:c r="G10" s="17"/>
      <x:c r="H10" s="17"/>
      <x:c r="I10" s="17"/>
      <x:c r="J10" s="17"/>
      <x:c r="K10" s="17"/>
      <x:c r="L10" s="17"/>
      <x:c r="M10" s="17"/>
      <x:c r="N10" s="17"/>
      <x:c r="O10" s="17"/>
      <x:c r="P10" s="17"/>
    </x:row>
    <x:row r="11">
      <x:c r="A11" s="17"/>
      <x:c r="B11" s="17"/>
      <x:c r="C11" s="17"/>
      <x:c r="D11" s="17"/>
      <x:c r="E11" s="17"/>
      <x:c r="F11" s="17"/>
      <x:c r="G11" s="17"/>
      <x:c r="H11" s="17"/>
      <x:c r="I11" s="17"/>
      <x:c r="J11" s="17"/>
      <x:c r="K11" s="17"/>
      <x:c r="L11" s="17"/>
      <x:c r="M11" s="17"/>
      <x:c r="N11" s="17"/>
      <x:c r="O11" s="17"/>
      <x:c r="P11" s="17"/>
    </x:row>
  </x:sheetData>
  <x:dataValidations count="1">
    <x:dataValidation type="list" allowBlank="1" showDropDown="0" sqref="K2:L101">
      <x:formula1>"はい,いいえ"</x:formula1>
    </x:dataValidation>
  </x:dataValidations>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220000267028809" hidden="0" customWidth="1"/>
    <x:col min="2" max="2" width="12.220000267028809" hidden="0" customWidth="1"/>
    <x:col min="3" max="3" width="13.329999923706055" hidden="0" customWidth="1"/>
    <x:col min="4" max="4" width="11.109999656677246" hidden="0" customWidth="1"/>
    <x:col min="5" max="5" width="11.109999656677246" hidden="0" customWidth="1"/>
    <x:col min="6" max="6" width="14.4399995803833" hidden="0" customWidth="1"/>
    <x:col min="7" max="7" width="12.220000267028809" hidden="0" customWidth="1"/>
    <x:col min="8" max="8" width="11.109999656677246" hidden="0" customWidth="1"/>
    <x:col min="9" max="9" width="13.329999923706055" hidden="0" customWidth="1"/>
  </x:cols>
  <x:sheetData>
    <x:row r="1" ht="22.5" customHeight="1">
      <x:c r="A1" s="23" t="str">
        <x:v>受取人ID</x:v>
      </x:c>
      <x:c r="B1" s="23" t="str">
        <x:v>Completeness</x:v>
      </x:c>
      <x:c r="C1" s="23" t="str">
        <x:v>Email syntax</x:v>
      </x:c>
      <x:c r="D1" s="23" t="str">
        <x:v>Country</x:v>
      </x:c>
      <x:c r="E1" s="23" t="str">
        <x:v>Duplicate</x:v>
      </x:c>
      <x:c r="F1" s="23" t="str">
        <x:v>Consent conflict</x:v>
      </x:c>
      <x:c r="G1" s="23" t="str">
        <x:v>Stale data</x:v>
      </x:c>
      <x:c r="H1" s="23" t="str">
        <x:v>Issue count</x:v>
      </x:c>
      <x:c r="I1" s="23" t="str">
        <x:v>Launch decision</x:v>
      </x:c>
    </x:row>
    <x:row r="2">
      <x:c r="A2" s="17" t="str">
        <x:f>IF('取込データ'!A2="","",'取込データ'!A2)</x:f>
        <x:v>R-1001</x:v>
      </x:c>
      <x:c r="B2" s="25" t="n">
        <x:f>IF(A2="","",COUNTIF('取込データ'!B2:P2,"&lt;&gt;")/15)</x:f>
        <x:v>1</x:v>
      </x:c>
      <x:c r="C2" s="26" t="str">
        <x:f>IF(A2="","",IF(AND(ISNUMBER(SEARCH("@",'取込データ'!D2)),ISNUMBER(SEARCH(".",'取込データ'!D2))),"合格","停止"))</x:f>
        <x:v>合格</x:v>
      </x:c>
      <x:c r="D2" s="26" t="str">
        <x:f>IF(A2="","",IF(LEN('取込データ'!E2)=2,"合格","停止"))</x:f>
        <x:v>合格</x:v>
      </x:c>
      <x:c r="E2" s="26" t="str">
        <x:f>IF(A2="","",IF(COUNTIF('取込データ'!D$2:D$101,'取込データ'!D2)&gt;1,"停止","合格"))</x:f>
        <x:v>合格</x:v>
      </x:c>
      <x:c r="F2" s="26" t="str">
        <x:f>IF(A2="","",IF(AND('取込データ'!K2="はい",'取込データ'!L2="はい"),"停止","合格"))</x:f>
        <x:v>合格</x:v>
      </x:c>
      <x:c r="G2" s="26" t="str">
        <x:f>IF(A2="","",IF('取込データ'!M2&lt;"2025-09-24","警告","合格"))</x:f>
        <x:v>合格</x:v>
      </x:c>
      <x:c r="H2" s="26" t="n">
        <x:f>IF(A2="","",COUNTIF(C2:F2,"停止")+COUNTIF(G2:G2,"警告"))</x:f>
        <x:v>0</x:v>
      </x:c>
      <x:c r="I2" s="26" t="str">
        <x:f>IF(A2="","",IF(COUNTIF(C2:F2,"停止")&gt;0,"停止",IF(COUNTIF(G2:G2,"警告")&gt;0,"警告","合格")))</x:f>
        <x:v>合格</x:v>
      </x:c>
    </x:row>
    <x:row r="3">
      <x:c r="A3" s="17" t="str">
        <x:f>IF('取込データ'!A3="","",'取込データ'!A3)</x:f>
        <x:v>R-1002</x:v>
      </x:c>
      <x:c r="B3" s="25" t="n">
        <x:f>IF(A3="","",COUNTIF('取込データ'!B3:P3,"&lt;&gt;")/15)</x:f>
        <x:v>1</x:v>
      </x:c>
      <x:c r="C3" s="26" t="str">
        <x:f>IF(A3="","",IF(AND(ISNUMBER(SEARCH("@",'取込データ'!D3)),ISNUMBER(SEARCH(".",'取込データ'!D3))),"合格","停止"))</x:f>
        <x:v>合格</x:v>
      </x:c>
      <x:c r="D3" s="26" t="str">
        <x:f>IF(A3="","",IF(LEN('取込データ'!E3)=2,"合格","停止"))</x:f>
        <x:v>合格</x:v>
      </x:c>
      <x:c r="E3" s="26" t="str">
        <x:f>IF(A3="","",IF(COUNTIF('取込データ'!D$2:D$101,'取込データ'!D3)&gt;1,"停止","合格"))</x:f>
        <x:v>停止</x:v>
      </x:c>
      <x:c r="F3" s="26" t="str">
        <x:f>IF(A3="","",IF(AND('取込データ'!K3="はい",'取込データ'!L3="はい"),"停止","合格"))</x:f>
        <x:v>合格</x:v>
      </x:c>
      <x:c r="G3" s="26" t="str">
        <x:f>IF(A3="","",IF('取込データ'!M3&lt;"2025-09-24","警告","合格"))</x:f>
        <x:v>合格</x:v>
      </x:c>
      <x:c r="H3" s="26" t="n">
        <x:f>IF(A3="","",COUNTIF(C3:F3,"停止")+COUNTIF(G3:G3,"警告"))</x:f>
        <x:v>1</x:v>
      </x:c>
      <x:c r="I3" s="26" t="str">
        <x:f>IF(A3="","",IF(COUNTIF(C3:F3,"停止")&gt;0,"停止",IF(COUNTIF(G3:G3,"警告")&gt;0,"警告","合格")))</x:f>
        <x:v>停止</x:v>
      </x:c>
    </x:row>
    <x:row r="4">
      <x:c r="A4" s="17" t="str">
        <x:f>IF('取込データ'!A4="","",'取込データ'!A4)</x:f>
        <x:v>R-1003</x:v>
      </x:c>
      <x:c r="B4" s="25" t="n">
        <x:f>IF(A4="","",COUNTIF('取込データ'!B4:P4,"&lt;&gt;")/15)</x:f>
        <x:v>1</x:v>
      </x:c>
      <x:c r="C4" s="26" t="str">
        <x:f>IF(A4="","",IF(AND(ISNUMBER(SEARCH("@",'取込データ'!D4)),ISNUMBER(SEARCH(".",'取込データ'!D4))),"合格","停止"))</x:f>
        <x:v>合格</x:v>
      </x:c>
      <x:c r="D4" s="26" t="str">
        <x:f>IF(A4="","",IF(LEN('取込データ'!E4)=2,"合格","停止"))</x:f>
        <x:v>停止</x:v>
      </x:c>
      <x:c r="E4" s="26" t="str">
        <x:f>IF(A4="","",IF(COUNTIF('取込データ'!D$2:D$101,'取込データ'!D4)&gt;1,"停止","合格"))</x:f>
        <x:v>停止</x:v>
      </x:c>
      <x:c r="F4" s="26" t="str">
        <x:f>IF(A4="","",IF(AND('取込データ'!K4="はい",'取込データ'!L4="はい"),"停止","合格"))</x:f>
        <x:v>合格</x:v>
      </x:c>
      <x:c r="G4" s="26" t="str">
        <x:f>IF(A4="","",IF('取込データ'!M4&lt;"2025-09-24","警告","合格"))</x:f>
        <x:v>警告</x:v>
      </x:c>
      <x:c r="H4" s="26" t="n">
        <x:f>IF(A4="","",COUNTIF(C4:F4,"停止")+COUNTIF(G4:G4,"警告"))</x:f>
        <x:v>3</x:v>
      </x:c>
      <x:c r="I4" s="26" t="str">
        <x:f>IF(A4="","",IF(COUNTIF(C4:F4,"停止")&gt;0,"停止",IF(COUNTIF(G4:G4,"警告")&gt;0,"警告","合格")))</x:f>
        <x:v>停止</x:v>
      </x:c>
    </x:row>
    <x:row r="5">
      <x:c r="A5" s="17" t="str">
        <x:f>IF('取込データ'!A5="","",'取込データ'!A5)</x:f>
        <x:v>R-1004</x:v>
      </x:c>
      <x:c r="B5" s="25" t="n">
        <x:f>IF(A5="","",COUNTIF('取込データ'!B5:P5,"&lt;&gt;")/15)</x:f>
        <x:v>1</x:v>
      </x:c>
      <x:c r="C5" s="26" t="str">
        <x:f>IF(A5="","",IF(AND(ISNUMBER(SEARCH("@",'取込データ'!D5)),ISNUMBER(SEARCH(".",'取込データ'!D5))),"合格","停止"))</x:f>
        <x:v>停止</x:v>
      </x:c>
      <x:c r="D5" s="26" t="str">
        <x:f>IF(A5="","",IF(LEN('取込データ'!E5)=2,"合格","停止"))</x:f>
        <x:v>合格</x:v>
      </x:c>
      <x:c r="E5" s="26" t="str">
        <x:f>IF(A5="","",IF(COUNTIF('取込データ'!D$2:D$101,'取込データ'!D5)&gt;1,"停止","合格"))</x:f>
        <x:v>合格</x:v>
      </x:c>
      <x:c r="F5" s="26" t="str">
        <x:f>IF(A5="","",IF(AND('取込データ'!K5="はい",'取込データ'!L5="はい"),"停止","合格"))</x:f>
        <x:v>合格</x:v>
      </x:c>
      <x:c r="G5" s="26" t="str">
        <x:f>IF(A5="","",IF('取込データ'!M5&lt;"2025-09-24","警告","合格"))</x:f>
        <x:v>合格</x:v>
      </x:c>
      <x:c r="H5" s="26" t="n">
        <x:f>IF(A5="","",COUNTIF(C5:F5,"停止")+COUNTIF(G5:G5,"警告"))</x:f>
        <x:v>1</x:v>
      </x:c>
      <x:c r="I5" s="26" t="str">
        <x:f>IF(A5="","",IF(COUNTIF(C5:F5,"停止")&gt;0,"停止",IF(COUNTIF(G5:G5,"警告")&gt;0,"警告","合格")))</x:f>
        <x:v>停止</x:v>
      </x:c>
    </x:row>
    <x:row r="6">
      <x:c r="A6" s="17" t="str">
        <x:f>IF('取込データ'!A6="","",'取込データ'!A6)</x:f>
        <x:v>R-1005</x:v>
      </x:c>
      <x:c r="B6" s="25" t="n">
        <x:f>IF(A6="","",COUNTIF('取込データ'!B6:P6,"&lt;&gt;")/15)</x:f>
        <x:v>1</x:v>
      </x:c>
      <x:c r="C6" s="26" t="str">
        <x:f>IF(A6="","",IF(AND(ISNUMBER(SEARCH("@",'取込データ'!D6)),ISNUMBER(SEARCH(".",'取込データ'!D6))),"合格","停止"))</x:f>
        <x:v>合格</x:v>
      </x:c>
      <x:c r="D6" s="26" t="str">
        <x:f>IF(A6="","",IF(LEN('取込データ'!E6)=2,"合格","停止"))</x:f>
        <x:v>合格</x:v>
      </x:c>
      <x:c r="E6" s="26" t="str">
        <x:f>IF(A6="","",IF(COUNTIF('取込データ'!D$2:D$101,'取込データ'!D6)&gt;1,"停止","合格"))</x:f>
        <x:v>合格</x:v>
      </x:c>
      <x:c r="F6" s="26" t="str">
        <x:f>IF(A6="","",IF(AND('取込データ'!K6="はい",'取込データ'!L6="はい"),"停止","合格"))</x:f>
        <x:v>合格</x:v>
      </x:c>
      <x:c r="G6" s="26" t="str">
        <x:f>IF(A6="","",IF('取込データ'!M6&lt;"2025-09-24","警告","合格"))</x:f>
        <x:v>警告</x:v>
      </x:c>
      <x:c r="H6" s="26" t="n">
        <x:f>IF(A6="","",COUNTIF(C6:F6,"停止")+COUNTIF(G6:G6,"警告"))</x:f>
        <x:v>1</x:v>
      </x:c>
      <x:c r="I6" s="26" t="str">
        <x:f>IF(A6="","",IF(COUNTIF(C6:F6,"停止")&gt;0,"停止",IF(COUNTIF(G6:G6,"警告")&gt;0,"警告","合格")))</x:f>
        <x:v>警告</x:v>
      </x:c>
    </x:row>
    <x:row r="7">
      <x:c r="A7" s="17" t="str">
        <x:f>IF('取込データ'!A7="","",'取込データ'!A7)</x:f>
      </x:c>
      <x:c r="B7" s="25" t="str">
        <x:f>IF(A7="","",COUNTIF('取込データ'!B7:P7,"&lt;&gt;")/15)</x:f>
      </x:c>
      <x:c r="C7" s="26" t="str">
        <x:f>IF(A7="","",IF(AND(ISNUMBER(SEARCH("@",'取込データ'!D7)),ISNUMBER(SEARCH(".",'取込データ'!D7))),"合格","停止"))</x:f>
      </x:c>
      <x:c r="D7" s="26" t="str">
        <x:f>IF(A7="","",IF(LEN('取込データ'!E7)=2,"合格","停止"))</x:f>
      </x:c>
      <x:c r="E7" s="26" t="str">
        <x:f>IF(A7="","",IF(COUNTIF('取込データ'!D$2:D$101,'取込データ'!D7)&gt;1,"停止","合格"))</x:f>
      </x:c>
      <x:c r="F7" s="26" t="str">
        <x:f>IF(A7="","",IF(AND('取込データ'!K7="はい",'取込データ'!L7="はい"),"停止","合格"))</x:f>
      </x:c>
      <x:c r="G7" s="26" t="str">
        <x:f>IF(A7="","",IF('取込データ'!M7&lt;"2025-09-24","警告","合格"))</x:f>
      </x:c>
      <x:c r="H7" s="26" t="str">
        <x:f>IF(A7="","",COUNTIF(C7:F7,"停止")+COUNTIF(G7:G7,"警告"))</x:f>
      </x:c>
      <x:c r="I7" s="26" t="str">
        <x:f>IF(A7="","",IF(COUNTIF(C7:F7,"停止")&gt;0,"停止",IF(COUNTIF(G7:G7,"警告")&gt;0,"警告","合格")))</x:f>
      </x:c>
    </x:row>
    <x:row r="8">
      <x:c r="A8" s="17" t="str">
        <x:f>IF('取込データ'!A8="","",'取込データ'!A8)</x:f>
      </x:c>
      <x:c r="B8" s="25" t="str">
        <x:f>IF(A8="","",COUNTIF('取込データ'!B8:P8,"&lt;&gt;")/15)</x:f>
      </x:c>
      <x:c r="C8" s="26" t="str">
        <x:f>IF(A8="","",IF(AND(ISNUMBER(SEARCH("@",'取込データ'!D8)),ISNUMBER(SEARCH(".",'取込データ'!D8))),"合格","停止"))</x:f>
      </x:c>
      <x:c r="D8" s="26" t="str">
        <x:f>IF(A8="","",IF(LEN('取込データ'!E8)=2,"合格","停止"))</x:f>
      </x:c>
      <x:c r="E8" s="26" t="str">
        <x:f>IF(A8="","",IF(COUNTIF('取込データ'!D$2:D$101,'取込データ'!D8)&gt;1,"停止","合格"))</x:f>
      </x:c>
      <x:c r="F8" s="26" t="str">
        <x:f>IF(A8="","",IF(AND('取込データ'!K8="はい",'取込データ'!L8="はい"),"停止","合格"))</x:f>
      </x:c>
      <x:c r="G8" s="26" t="str">
        <x:f>IF(A8="","",IF('取込データ'!M8&lt;"2025-09-24","警告","合格"))</x:f>
      </x:c>
      <x:c r="H8" s="26" t="str">
        <x:f>IF(A8="","",COUNTIF(C8:F8,"停止")+COUNTIF(G8:G8,"警告"))</x:f>
      </x:c>
      <x:c r="I8" s="26" t="str">
        <x:f>IF(A8="","",IF(COUNTIF(C8:F8,"停止")&gt;0,"停止",IF(COUNTIF(G8:G8,"警告")&gt;0,"警告","合格")))</x:f>
      </x:c>
    </x:row>
    <x:row r="9">
      <x:c r="A9" s="17" t="str">
        <x:f>IF('取込データ'!A9="","",'取込データ'!A9)</x:f>
      </x:c>
      <x:c r="B9" s="25" t="str">
        <x:f>IF(A9="","",COUNTIF('取込データ'!B9:P9,"&lt;&gt;")/15)</x:f>
      </x:c>
      <x:c r="C9" s="26" t="str">
        <x:f>IF(A9="","",IF(AND(ISNUMBER(SEARCH("@",'取込データ'!D9)),ISNUMBER(SEARCH(".",'取込データ'!D9))),"合格","停止"))</x:f>
      </x:c>
      <x:c r="D9" s="26" t="str">
        <x:f>IF(A9="","",IF(LEN('取込データ'!E9)=2,"合格","停止"))</x:f>
      </x:c>
      <x:c r="E9" s="26" t="str">
        <x:f>IF(A9="","",IF(COUNTIF('取込データ'!D$2:D$101,'取込データ'!D9)&gt;1,"停止","合格"))</x:f>
      </x:c>
      <x:c r="F9" s="26" t="str">
        <x:f>IF(A9="","",IF(AND('取込データ'!K9="はい",'取込データ'!L9="はい"),"停止","合格"))</x:f>
      </x:c>
      <x:c r="G9" s="26" t="str">
        <x:f>IF(A9="","",IF('取込データ'!M9&lt;"2025-09-24","警告","合格"))</x:f>
      </x:c>
      <x:c r="H9" s="26" t="str">
        <x:f>IF(A9="","",COUNTIF(C9:F9,"停止")+COUNTIF(G9:G9,"警告"))</x:f>
      </x:c>
      <x:c r="I9" s="26" t="str">
        <x:f>IF(A9="","",IF(COUNTIF(C9:F9,"停止")&gt;0,"停止",IF(COUNTIF(G9:G9,"警告")&gt;0,"警告","合格")))</x:f>
      </x:c>
    </x:row>
    <x:row r="10">
      <x:c r="A10" s="17" t="str">
        <x:f>IF('取込データ'!A10="","",'取込データ'!A10)</x:f>
      </x:c>
      <x:c r="B10" s="25" t="str">
        <x:f>IF(A10="","",COUNTIF('取込データ'!B10:P10,"&lt;&gt;")/15)</x:f>
      </x:c>
      <x:c r="C10" s="26" t="str">
        <x:f>IF(A10="","",IF(AND(ISNUMBER(SEARCH("@",'取込データ'!D10)),ISNUMBER(SEARCH(".",'取込データ'!D10))),"合格","停止"))</x:f>
      </x:c>
      <x:c r="D10" s="26" t="str">
        <x:f>IF(A10="","",IF(LEN('取込データ'!E10)=2,"合格","停止"))</x:f>
      </x:c>
      <x:c r="E10" s="26" t="str">
        <x:f>IF(A10="","",IF(COUNTIF('取込データ'!D$2:D$101,'取込データ'!D10)&gt;1,"停止","合格"))</x:f>
      </x:c>
      <x:c r="F10" s="26" t="str">
        <x:f>IF(A10="","",IF(AND('取込データ'!K10="はい",'取込データ'!L10="はい"),"停止","合格"))</x:f>
      </x:c>
      <x:c r="G10" s="26" t="str">
        <x:f>IF(A10="","",IF('取込データ'!M10&lt;"2025-09-24","警告","合格"))</x:f>
      </x:c>
      <x:c r="H10" s="26" t="str">
        <x:f>IF(A10="","",COUNTIF(C10:F10,"停止")+COUNTIF(G10:G10,"警告"))</x:f>
      </x:c>
      <x:c r="I10" s="26" t="str">
        <x:f>IF(A10="","",IF(COUNTIF(C10:F10,"停止")&gt;0,"停止",IF(COUNTIF(G10:G10,"警告")&gt;0,"警告","合格")))</x:f>
      </x:c>
    </x:row>
    <x:row r="11">
      <x:c r="A11" s="17" t="str">
        <x:f>IF('取込データ'!A11="","",'取込データ'!A11)</x:f>
      </x:c>
      <x:c r="B11" s="25" t="str">
        <x:f>IF(A11="","",COUNTIF('取込データ'!B11:P11,"&lt;&gt;")/15)</x:f>
      </x:c>
      <x:c r="C11" s="26" t="str">
        <x:f>IF(A11="","",IF(AND(ISNUMBER(SEARCH("@",'取込データ'!D11)),ISNUMBER(SEARCH(".",'取込データ'!D11))),"合格","停止"))</x:f>
      </x:c>
      <x:c r="D11" s="26" t="str">
        <x:f>IF(A11="","",IF(LEN('取込データ'!E11)=2,"合格","停止"))</x:f>
      </x:c>
      <x:c r="E11" s="26" t="str">
        <x:f>IF(A11="","",IF(COUNTIF('取込データ'!D$2:D$101,'取込データ'!D11)&gt;1,"停止","合格"))</x:f>
      </x:c>
      <x:c r="F11" s="26" t="str">
        <x:f>IF(A11="","",IF(AND('取込データ'!K11="はい",'取込データ'!L11="はい"),"停止","合格"))</x:f>
      </x:c>
      <x:c r="G11" s="26" t="str">
        <x:f>IF(A11="","",IF('取込データ'!M11&lt;"2025-09-24","警告","合格"))</x:f>
      </x:c>
      <x:c r="H11" s="26" t="str">
        <x:f>IF(A11="","",COUNTIF(C11:F11,"停止")+COUNTIF(G11:G11,"警告"))</x:f>
      </x:c>
      <x:c r="I11" s="26" t="str">
        <x:f>IF(A11="","",IF(COUNTIF(C11:F11,"停止")&gt;0,"停止",IF(COUNTIF(G11:G11,"警告")&gt;0,"警告","合格")))</x:f>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220000267028809" hidden="0" customWidth="1"/>
    <x:col min="2" max="2" width="23.329999923706055" hidden="0" customWidth="1"/>
    <x:col min="3" max="3" width="12.220000267028809" hidden="0" customWidth="1"/>
    <x:col min="4" max="4" width="12.220000267028809" hidden="0" customWidth="1"/>
    <x:col min="5" max="5" width="16.670000076293945" hidden="0" customWidth="1"/>
  </x:cols>
  <x:sheetData>
    <x:row r="1" ht="22.5" customHeight="1">
      <x:c r="A1" s="23" t="str">
        <x:v>受取人ID</x:v>
      </x:c>
      <x:c r="B1" s="23" t="str">
        <x:v>メールアドレス</x:v>
      </x:c>
      <x:c r="C1" s="23" t="str">
        <x:v>重複数</x:v>
      </x:c>
      <x:c r="D1" s="23" t="str">
        <x:v>判定</x:v>
      </x:c>
      <x:c r="E1" s="23" t="str">
        <x:v>データ担当者</x:v>
      </x:c>
    </x:row>
    <x:row r="2">
      <x:c r="A2" s="26" t="str">
        <x:f>IF('取込データ'!A2="","",'取込データ'!A2)</x:f>
        <x:v>R-1001</x:v>
      </x:c>
      <x:c r="B2" s="26" t="str">
        <x:f>IF(A2="","",'取込データ'!D2)</x:f>
        <x:v>avery@example.test</x:v>
      </x:c>
      <x:c r="C2" s="26" t="n">
        <x:f>IF(A2="","",COUNTIF('取込データ'!D$2:D$101,B2))</x:f>
        <x:v>1</x:v>
      </x:c>
      <x:c r="D2" s="26" t="str">
        <x:f>IF(A2="","",IF(C2&gt;1,"停止","合格"))</x:f>
        <x:v>合格</x:v>
      </x:c>
      <x:c r="E2" s="26" t="str">
        <x:f>IF(A2="","",'取込データ'!O2)</x:f>
        <x:v>People Ops</x:v>
      </x:c>
    </x:row>
    <x:row r="3">
      <x:c r="A3" s="26" t="str">
        <x:f>IF('取込データ'!A3="","",'取込データ'!A3)</x:f>
        <x:v>R-1002</x:v>
      </x:c>
      <x:c r="B3" s="26" t="str">
        <x:f>IF(A3="","",'取込データ'!D3)</x:f>
        <x:v>morgan@example.test</x:v>
      </x:c>
      <x:c r="C3" s="26" t="n">
        <x:f>IF(A3="","",COUNTIF('取込データ'!D$2:D$101,B3))</x:f>
        <x:v>2</x:v>
      </x:c>
      <x:c r="D3" s="26" t="str">
        <x:f>IF(A3="","",IF(C3&gt;1,"停止","合格"))</x:f>
        <x:v>停止</x:v>
      </x:c>
      <x:c r="E3" s="26" t="str">
        <x:f>IF(A3="","",'取込データ'!O3)</x:f>
        <x:v>People Ops</x:v>
      </x:c>
    </x:row>
    <x:row r="4">
      <x:c r="A4" s="26" t="str">
        <x:f>IF('取込データ'!A4="","",'取込データ'!A4)</x:f>
        <x:v>R-1003</x:v>
      </x:c>
      <x:c r="B4" s="26" t="str">
        <x:f>IF(A4="","",'取込データ'!D4)</x:f>
        <x:v>morgan@example.test</x:v>
      </x:c>
      <x:c r="C4" s="26" t="n">
        <x:f>IF(A4="","",COUNTIF('取込データ'!D$2:D$101,B4))</x:f>
        <x:v>2</x:v>
      </x:c>
      <x:c r="D4" s="26" t="str">
        <x:f>IF(A4="","",IF(C4&gt;1,"停止","合格"))</x:f>
        <x:v>停止</x:v>
      </x:c>
      <x:c r="E4" s="26" t="str">
        <x:f>IF(A4="","",'取込データ'!O4)</x:f>
        <x:v>Sales Ops</x:v>
      </x:c>
    </x:row>
    <x:row r="5">
      <x:c r="A5" s="26" t="str">
        <x:f>IF('取込データ'!A5="","",'取込データ'!A5)</x:f>
        <x:v>R-1004</x:v>
      </x:c>
      <x:c r="B5" s="26" t="str">
        <x:f>IF(A5="","",'取込データ'!D5)</x:f>
        <x:v>ren.example.test</x:v>
      </x:c>
      <x:c r="C5" s="26" t="n">
        <x:f>IF(A5="","",COUNTIF('取込データ'!D$2:D$101,B5))</x:f>
        <x:v>1</x:v>
      </x:c>
      <x:c r="D5" s="26" t="str">
        <x:f>IF(A5="","",IF(C5&gt;1,"停止","合格"))</x:f>
        <x:v>合格</x:v>
      </x:c>
      <x:c r="E5" s="26" t="str">
        <x:f>IF(A5="","",'取込データ'!O5)</x:f>
        <x:v>Privacy Ops</x:v>
      </x:c>
    </x:row>
    <x:row r="6">
      <x:c r="A6" s="26" t="str">
        <x:f>IF('取込データ'!A6="","",'取込データ'!A6)</x:f>
        <x:v>R-1005</x:v>
      </x:c>
      <x:c r="B6" s="26" t="str">
        <x:f>IF(A6="","",'取込データ'!D6)</x:f>
        <x:v>jiwoo@example.test</x:v>
      </x:c>
      <x:c r="C6" s="26" t="n">
        <x:f>IF(A6="","",COUNTIF('取込データ'!D$2:D$101,B6))</x:f>
        <x:v>1</x:v>
      </x:c>
      <x:c r="D6" s="26" t="str">
        <x:f>IF(A6="","",IF(C6&gt;1,"停止","合格"))</x:f>
        <x:v>合格</x:v>
      </x:c>
      <x:c r="E6" s="26" t="str">
        <x:f>IF(A6="","",'取込データ'!O6)</x:f>
        <x:v>Regional Ops</x:v>
      </x:c>
    </x:row>
    <x:row r="7">
      <x:c r="A7" s="26" t="str">
        <x:f>IF('取込データ'!A7="","",'取込データ'!A7)</x:f>
      </x:c>
      <x:c r="B7" s="26" t="str">
        <x:f>IF(A7="","",'取込データ'!D7)</x:f>
      </x:c>
      <x:c r="C7" s="26" t="str">
        <x:f>IF(A7="","",COUNTIF('取込データ'!D$2:D$101,B7))</x:f>
      </x:c>
      <x:c r="D7" s="26" t="str">
        <x:f>IF(A7="","",IF(C7&gt;1,"停止","合格"))</x:f>
      </x:c>
      <x:c r="E7" s="26" t="str">
        <x:f>IF(A7="","",'取込データ'!O7)</x:f>
      </x:c>
    </x:row>
    <x:row r="8">
      <x:c r="A8" s="26" t="str">
        <x:f>IF('取込データ'!A8="","",'取込データ'!A8)</x:f>
      </x:c>
      <x:c r="B8" s="26" t="str">
        <x:f>IF(A8="","",'取込データ'!D8)</x:f>
      </x:c>
      <x:c r="C8" s="26" t="str">
        <x:f>IF(A8="","",COUNTIF('取込データ'!D$2:D$101,B8))</x:f>
      </x:c>
      <x:c r="D8" s="26" t="str">
        <x:f>IF(A8="","",IF(C8&gt;1,"停止","合格"))</x:f>
      </x:c>
      <x:c r="E8" s="26" t="str">
        <x:f>IF(A8="","",'取込データ'!O8)</x:f>
      </x:c>
    </x:row>
    <x:row r="9">
      <x:c r="A9" s="26" t="str">
        <x:f>IF('取込データ'!A9="","",'取込データ'!A9)</x:f>
      </x:c>
      <x:c r="B9" s="26" t="str">
        <x:f>IF(A9="","",'取込データ'!D9)</x:f>
      </x:c>
      <x:c r="C9" s="26" t="str">
        <x:f>IF(A9="","",COUNTIF('取込データ'!D$2:D$101,B9))</x:f>
      </x:c>
      <x:c r="D9" s="26" t="str">
        <x:f>IF(A9="","",IF(C9&gt;1,"停止","合格"))</x:f>
      </x:c>
      <x:c r="E9" s="26" t="str">
        <x:f>IF(A9="","",'取込データ'!O9)</x:f>
      </x:c>
    </x:row>
    <x:row r="10">
      <x:c r="A10" s="26" t="str">
        <x:f>IF('取込データ'!A10="","",'取込データ'!A10)</x:f>
      </x:c>
      <x:c r="B10" s="26" t="str">
        <x:f>IF(A10="","",'取込データ'!D10)</x:f>
      </x:c>
      <x:c r="C10" s="26" t="str">
        <x:f>IF(A10="","",COUNTIF('取込データ'!D$2:D$101,B10))</x:f>
      </x:c>
      <x:c r="D10" s="26" t="str">
        <x:f>IF(A10="","",IF(C10&gt;1,"停止","合格"))</x:f>
      </x:c>
      <x:c r="E10" s="26" t="str">
        <x:f>IF(A10="","",'取込データ'!O10)</x:f>
      </x:c>
    </x:row>
    <x:row r="11">
      <x:c r="A11" s="26" t="str">
        <x:f>IF('取込データ'!A11="","",'取込データ'!A11)</x:f>
      </x:c>
      <x:c r="B11" s="26" t="str">
        <x:f>IF(A11="","",'取込データ'!D11)</x:f>
      </x:c>
      <x:c r="C11" s="26" t="str">
        <x:f>IF(A11="","",COUNTIF('取込データ'!D$2:D$101,B11))</x:f>
      </x:c>
      <x:c r="D11" s="26" t="str">
        <x:f>IF(A11="","",IF(C11&gt;1,"停止","合格"))</x:f>
      </x:c>
      <x:c r="E11" s="26" t="str">
        <x:f>IF(A11="","",'取込データ'!O11)</x:f>
      </x:c>
    </x:row>
  </x:sheetData>
  <x:pageMargins left="0.7" right="0.7" top="0.75" bottom="0.75" header="0.3" footer="0.3"/>
</x:worksheet>
</file>

<file path=xl/worksheets/sheet6.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220000267028809" hidden="0" customWidth="1"/>
    <x:col min="2" max="2" width="10.5600004196167" hidden="0" customWidth="1"/>
    <x:col min="3" max="3" width="25.559999465942383" hidden="0" customWidth="1"/>
    <x:col min="4" max="4" width="14.4399995803833" hidden="0" customWidth="1"/>
    <x:col min="5" max="5" width="12.220000267028809" hidden="0" customWidth="1"/>
    <x:col min="6" max="6" width="13.329999923706055" hidden="0" customWidth="1"/>
    <x:col min="7" max="7" width="12.220000267028809" hidden="0" customWidth="1"/>
  </x:cols>
  <x:sheetData>
    <x:row r="1" ht="22.5" customHeight="1">
      <x:c r="A1" s="23" t="str">
        <x:v>受取人ID</x:v>
      </x:c>
      <x:c r="B1" s="23" t="str">
        <x:v>国コード</x:v>
      </x:c>
      <x:c r="C1" s="23" t="str">
        <x:v>住所1</x:v>
      </x:c>
      <x:c r="D1" s="23" t="str">
        <x:v>市区町村</x:v>
      </x:c>
      <x:c r="E1" s="23" t="str">
        <x:v>郵便番号</x:v>
      </x:c>
      <x:c r="F1" s="23" t="str">
        <x:v>必須項目数</x:v>
      </x:c>
      <x:c r="G1" s="23" t="str">
        <x:v>判定</x:v>
      </x:c>
    </x:row>
    <x:row r="2">
      <x:c r="A2" s="26" t="str">
        <x:f>IF('取込データ'!A2="","",'取込データ'!A2)</x:f>
        <x:v>R-1001</x:v>
      </x:c>
      <x:c r="B2" s="26" t="str">
        <x:f>IF(A2="","",'取込データ'!E2)</x:f>
        <x:v>US</x:v>
      </x:c>
      <x:c r="C2" s="26" t="str">
        <x:f>IF(A2="","",'取込データ'!F2)</x:f>
        <x:v>18 Market St</x:v>
      </x:c>
      <x:c r="D2" s="26" t="str">
        <x:f>IF(A2="","",'取込データ'!G2)</x:f>
        <x:v>Boston</x:v>
      </x:c>
      <x:c r="E2" s="26" t="str">
        <x:f>IF(A2="","",'取込データ'!I2)</x:f>
        <x:v>02110</x:v>
      </x:c>
      <x:c r="F2" s="26" t="n">
        <x:f>IF(A2="","",COUNTIF(B2:E2,"&lt;&gt;"))</x:f>
        <x:v>4</x:v>
      </x:c>
      <x:c r="G2" s="26" t="str">
        <x:f>IF(A2="","",IF(F2&lt;4,"停止","合格"))</x:f>
        <x:v>合格</x:v>
      </x:c>
    </x:row>
    <x:row r="3">
      <x:c r="A3" s="26" t="str">
        <x:f>IF('取込データ'!A3="","",'取込データ'!A3)</x:f>
        <x:v>R-1002</x:v>
      </x:c>
      <x:c r="B3" s="26" t="str">
        <x:f>IF(A3="","",'取込データ'!E3)</x:f>
        <x:v>TW</x:v>
      </x:c>
      <x:c r="C3" s="26" t="str">
        <x:f>IF(A3="","",'取込データ'!F3)</x:f>
        <x:v>忠孝東路一段1號</x:v>
      </x:c>
      <x:c r="D3" s="26" t="str">
        <x:f>IF(A3="","",'取込データ'!G3)</x:f>
        <x:v>臺北市</x:v>
      </x:c>
      <x:c r="E3" s="26" t="str">
        <x:f>IF(A3="","",'取込データ'!I3)</x:f>
        <x:v>100</x:v>
      </x:c>
      <x:c r="F3" s="26" t="n">
        <x:f>IF(A3="","",COUNTIF(B3:E3,"&lt;&gt;"))</x:f>
        <x:v>4</x:v>
      </x:c>
      <x:c r="G3" s="26" t="str">
        <x:f>IF(A3="","",IF(F3&lt;4,"停止","合格"))</x:f>
        <x:v>合格</x:v>
      </x:c>
    </x:row>
    <x:row r="4">
      <x:c r="A4" s="26" t="str">
        <x:f>IF('取込データ'!A4="","",'取込データ'!A4)</x:f>
        <x:v>R-1003</x:v>
      </x:c>
      <x:c r="B4" s="26" t="str">
        <x:f>IF(A4="","",'取込データ'!E4)</x:f>
      </x:c>
      <x:c r="C4" s="26" t="str">
        <x:f>IF(A4="","",'取込データ'!F4)</x:f>
      </x:c>
      <x:c r="D4" s="26" t="str">
        <x:f>IF(A4="","",'取込データ'!G4)</x:f>
      </x:c>
      <x:c r="E4" s="26" t="str">
        <x:f>IF(A4="","",'取込データ'!I4)</x:f>
      </x:c>
      <x:c r="F4" s="26" t="n">
        <x:f>IF(A4="","",COUNTIF(B4:E4,"&lt;&gt;"))</x:f>
        <x:v>4</x:v>
      </x:c>
      <x:c r="G4" s="26" t="str">
        <x:f>IF(A4="","",IF(F4&lt;4,"停止","合格"))</x:f>
        <x:v>合格</x:v>
      </x:c>
    </x:row>
    <x:row r="5">
      <x:c r="A5" s="26" t="str">
        <x:f>IF('取込データ'!A5="","",'取込データ'!A5)</x:f>
        <x:v>R-1004</x:v>
      </x:c>
      <x:c r="B5" s="26" t="str">
        <x:f>IF(A5="","",'取込データ'!E5)</x:f>
        <x:v>JP</x:v>
      </x:c>
      <x:c r="C5" s="26" t="str">
        <x:f>IF(A5="","",'取込データ'!F5)</x:f>
        <x:v>丸の内一丁目</x:v>
      </x:c>
      <x:c r="D5" s="26" t="str">
        <x:f>IF(A5="","",'取込データ'!G5)</x:f>
        <x:v>千代田区</x:v>
      </x:c>
      <x:c r="E5" s="26" t="str">
        <x:f>IF(A5="","",'取込データ'!I5)</x:f>
        <x:v>100-0005</x:v>
      </x:c>
      <x:c r="F5" s="26" t="n">
        <x:f>IF(A5="","",COUNTIF(B5:E5,"&lt;&gt;"))</x:f>
        <x:v>4</x:v>
      </x:c>
      <x:c r="G5" s="26" t="str">
        <x:f>IF(A5="","",IF(F5&lt;4,"停止","合格"))</x:f>
        <x:v>合格</x:v>
      </x:c>
    </x:row>
    <x:row r="6">
      <x:c r="A6" s="26" t="str">
        <x:f>IF('取込データ'!A6="","",'取込データ'!A6)</x:f>
        <x:v>R-1005</x:v>
      </x:c>
      <x:c r="B6" s="26" t="str">
        <x:f>IF(A6="","",'取込データ'!E6)</x:f>
        <x:v>KR</x:v>
      </x:c>
      <x:c r="C6" s="26" t="str">
        <x:f>IF(A6="","",'取込データ'!F6)</x:f>
        <x:v>세종대로 110</x:v>
      </x:c>
      <x:c r="D6" s="26" t="str">
        <x:f>IF(A6="","",'取込データ'!G6)</x:f>
        <x:v>서울특별시</x:v>
      </x:c>
      <x:c r="E6" s="26" t="str">
        <x:f>IF(A6="","",'取込データ'!I6)</x:f>
        <x:v>04524</x:v>
      </x:c>
      <x:c r="F6" s="26" t="n">
        <x:f>IF(A6="","",COUNTIF(B6:E6,"&lt;&gt;"))</x:f>
        <x:v>4</x:v>
      </x:c>
      <x:c r="G6" s="26" t="str">
        <x:f>IF(A6="","",IF(F6&lt;4,"停止","合格"))</x:f>
        <x:v>合格</x:v>
      </x:c>
    </x:row>
    <x:row r="7">
      <x:c r="A7" s="26" t="str">
        <x:f>IF('取込データ'!A7="","",'取込データ'!A7)</x:f>
      </x:c>
      <x:c r="B7" s="26" t="str">
        <x:f>IF(A7="","",'取込データ'!E7)</x:f>
      </x:c>
      <x:c r="C7" s="26" t="str">
        <x:f>IF(A7="","",'取込データ'!F7)</x:f>
      </x:c>
      <x:c r="D7" s="26" t="str">
        <x:f>IF(A7="","",'取込データ'!G7)</x:f>
      </x:c>
      <x:c r="E7" s="26" t="str">
        <x:f>IF(A7="","",'取込データ'!I7)</x:f>
      </x:c>
      <x:c r="F7" s="26" t="str">
        <x:f>IF(A7="","",COUNTIF(B7:E7,"&lt;&gt;"))</x:f>
      </x:c>
      <x:c r="G7" s="26" t="str">
        <x:f>IF(A7="","",IF(F7&lt;4,"停止","合格"))</x:f>
      </x:c>
    </x:row>
    <x:row r="8">
      <x:c r="A8" s="26" t="str">
        <x:f>IF('取込データ'!A8="","",'取込データ'!A8)</x:f>
      </x:c>
      <x:c r="B8" s="26" t="str">
        <x:f>IF(A8="","",'取込データ'!E8)</x:f>
      </x:c>
      <x:c r="C8" s="26" t="str">
        <x:f>IF(A8="","",'取込データ'!F8)</x:f>
      </x:c>
      <x:c r="D8" s="26" t="str">
        <x:f>IF(A8="","",'取込データ'!G8)</x:f>
      </x:c>
      <x:c r="E8" s="26" t="str">
        <x:f>IF(A8="","",'取込データ'!I8)</x:f>
      </x:c>
      <x:c r="F8" s="26" t="str">
        <x:f>IF(A8="","",COUNTIF(B8:E8,"&lt;&gt;"))</x:f>
      </x:c>
      <x:c r="G8" s="26" t="str">
        <x:f>IF(A8="","",IF(F8&lt;4,"停止","合格"))</x:f>
      </x:c>
    </x:row>
    <x:row r="9">
      <x:c r="A9" s="26" t="str">
        <x:f>IF('取込データ'!A9="","",'取込データ'!A9)</x:f>
      </x:c>
      <x:c r="B9" s="26" t="str">
        <x:f>IF(A9="","",'取込データ'!E9)</x:f>
      </x:c>
      <x:c r="C9" s="26" t="str">
        <x:f>IF(A9="","",'取込データ'!F9)</x:f>
      </x:c>
      <x:c r="D9" s="26" t="str">
        <x:f>IF(A9="","",'取込データ'!G9)</x:f>
      </x:c>
      <x:c r="E9" s="26" t="str">
        <x:f>IF(A9="","",'取込データ'!I9)</x:f>
      </x:c>
      <x:c r="F9" s="26" t="str">
        <x:f>IF(A9="","",COUNTIF(B9:E9,"&lt;&gt;"))</x:f>
      </x:c>
      <x:c r="G9" s="26" t="str">
        <x:f>IF(A9="","",IF(F9&lt;4,"停止","合格"))</x:f>
      </x:c>
    </x:row>
    <x:row r="10">
      <x:c r="A10" s="26" t="str">
        <x:f>IF('取込データ'!A10="","",'取込データ'!A10)</x:f>
      </x:c>
      <x:c r="B10" s="26" t="str">
        <x:f>IF(A10="","",'取込データ'!E10)</x:f>
      </x:c>
      <x:c r="C10" s="26" t="str">
        <x:f>IF(A10="","",'取込データ'!F10)</x:f>
      </x:c>
      <x:c r="D10" s="26" t="str">
        <x:f>IF(A10="","",'取込データ'!G10)</x:f>
      </x:c>
      <x:c r="E10" s="26" t="str">
        <x:f>IF(A10="","",'取込データ'!I10)</x:f>
      </x:c>
      <x:c r="F10" s="26" t="str">
        <x:f>IF(A10="","",COUNTIF(B10:E10,"&lt;&gt;"))</x:f>
      </x:c>
      <x:c r="G10" s="26" t="str">
        <x:f>IF(A10="","",IF(F10&lt;4,"停止","合格"))</x:f>
      </x:c>
    </x:row>
    <x:row r="11">
      <x:c r="A11" s="26" t="str">
        <x:f>IF('取込データ'!A11="","",'取込データ'!A11)</x:f>
      </x:c>
      <x:c r="B11" s="26" t="str">
        <x:f>IF(A11="","",'取込データ'!E11)</x:f>
      </x:c>
      <x:c r="C11" s="26" t="str">
        <x:f>IF(A11="","",'取込データ'!F11)</x:f>
      </x:c>
      <x:c r="D11" s="26" t="str">
        <x:f>IF(A11="","",'取込データ'!G11)</x:f>
      </x:c>
      <x:c r="E11" s="26" t="str">
        <x:f>IF(A11="","",'取込データ'!I11)</x:f>
      </x:c>
      <x:c r="F11" s="26" t="str">
        <x:f>IF(A11="","",COUNTIF(B11:E11,"&lt;&gt;"))</x:f>
      </x:c>
      <x:c r="G11" s="26" t="str">
        <x:f>IF(A11="","",IF(F11&lt;4,"停止","合格"))</x:f>
      </x:c>
    </x:row>
  </x:sheetData>
  <x:pageMargins left="0.7" right="0.7" top="0.75" bottom="0.75" header="0.3" footer="0.3"/>
</x:worksheet>
</file>

<file path=xl/worksheets/sheet7.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220000267028809" hidden="0" customWidth="1"/>
    <x:col min="2" max="2" width="11.109999656677246" hidden="0" customWidth="1"/>
    <x:col min="3" max="3" width="11.109999656677246" hidden="0" customWidth="1"/>
    <x:col min="4" max="4" width="13.329999923706055" hidden="0" customWidth="1"/>
    <x:col min="5" max="5" width="15.5600004196167" hidden="0" customWidth="1"/>
    <x:col min="6" max="6" width="12.220000267028809" hidden="0" customWidth="1"/>
  </x:cols>
  <x:sheetData>
    <x:row r="1" ht="22.5" customHeight="1">
      <x:c r="A1" s="23" t="str">
        <x:v>受取人ID</x:v>
      </x:c>
      <x:c r="B1" s="23" t="str">
        <x:v>同意あり</x:v>
      </x:c>
      <x:c r="C1" s="23" t="str">
        <x:v>配信停止</x:v>
      </x:c>
      <x:c r="D1" s="23" t="str">
        <x:v>最終確認日</x:v>
      </x:c>
      <x:c r="E1" s="23" t="str">
        <x:v>競合または期限超過</x:v>
      </x:c>
      <x:c r="F1" s="23" t="str">
        <x:v>判定</x:v>
      </x:c>
    </x:row>
    <x:row r="2">
      <x:c r="A2" s="26" t="str">
        <x:f>IF('取込データ'!A2="","",'取込データ'!A2)</x:f>
        <x:v>R-1001</x:v>
      </x:c>
      <x:c r="B2" s="26" t="str">
        <x:f>IF(A2="","",'取込データ'!K2)</x:f>
        <x:v>はい</x:v>
      </x:c>
      <x:c r="C2" s="26" t="str">
        <x:f>IF(A2="","",'取込データ'!L2)</x:f>
        <x:v>いいえ</x:v>
      </x:c>
      <x:c r="D2" s="26" t="str">
        <x:f>IF(A2="","",'取込データ'!M2)</x:f>
        <x:v>2026-08-15</x:v>
      </x:c>
      <x:c r="E2" s="26" t="str">
        <x:f>IF(A2="","",IF(AND(B2="はい",C2="はい"),"停止",IF(D2&lt;"2025-09-24","警告","合格")))</x:f>
        <x:v>合格</x:v>
      </x:c>
      <x:c r="F2" s="26" t="str">
        <x:f>IF(A2="","",E2)</x:f>
        <x:v>合格</x:v>
      </x:c>
    </x:row>
    <x:row r="3">
      <x:c r="A3" s="26" t="str">
        <x:f>IF('取込データ'!A3="","",'取込データ'!A3)</x:f>
        <x:v>R-1002</x:v>
      </x:c>
      <x:c r="B3" s="26" t="str">
        <x:f>IF(A3="","",'取込データ'!K3)</x:f>
        <x:v>はい</x:v>
      </x:c>
      <x:c r="C3" s="26" t="str">
        <x:f>IF(A3="","",'取込データ'!L3)</x:f>
        <x:v>いいえ</x:v>
      </x:c>
      <x:c r="D3" s="26" t="str">
        <x:f>IF(A3="","",'取込データ'!M3)</x:f>
        <x:v>2026-04-10</x:v>
      </x:c>
      <x:c r="E3" s="26" t="str">
        <x:f>IF(A3="","",IF(AND(B3="はい",C3="はい"),"停止",IF(D3&lt;"2025-09-24","警告","合格")))</x:f>
        <x:v>合格</x:v>
      </x:c>
      <x:c r="F3" s="26" t="str">
        <x:f>IF(A3="","",E3)</x:f>
        <x:v>合格</x:v>
      </x:c>
    </x:row>
    <x:row r="4">
      <x:c r="A4" s="26" t="str">
        <x:f>IF('取込データ'!A4="","",'取込データ'!A4)</x:f>
        <x:v>R-1003</x:v>
      </x:c>
      <x:c r="B4" s="26" t="str">
        <x:f>IF(A4="","",'取込データ'!K4)</x:f>
        <x:v>はい</x:v>
      </x:c>
      <x:c r="C4" s="26" t="str">
        <x:f>IF(A4="","",'取込データ'!L4)</x:f>
        <x:v>いいえ</x:v>
      </x:c>
      <x:c r="D4" s="26" t="str">
        <x:f>IF(A4="","",'取込データ'!M4)</x:f>
        <x:v>2025-01-10</x:v>
      </x:c>
      <x:c r="E4" s="26" t="str">
        <x:f>IF(A4="","",IF(AND(B4="はい",C4="はい"),"停止",IF(D4&lt;"2025-09-24","警告","合格")))</x:f>
        <x:v>警告</x:v>
      </x:c>
      <x:c r="F4" s="26" t="str">
        <x:f>IF(A4="","",E4)</x:f>
        <x:v>警告</x:v>
      </x:c>
    </x:row>
    <x:row r="5">
      <x:c r="A5" s="26" t="str">
        <x:f>IF('取込データ'!A5="","",'取込データ'!A5)</x:f>
        <x:v>R-1004</x:v>
      </x:c>
      <x:c r="B5" s="26" t="str">
        <x:f>IF(A5="","",'取込データ'!K5)</x:f>
        <x:v>はい</x:v>
      </x:c>
      <x:c r="C5" s="26" t="str">
        <x:f>IF(A5="","",'取込データ'!L5)</x:f>
        <x:v>いいえ</x:v>
      </x:c>
      <x:c r="D5" s="26" t="str">
        <x:f>IF(A5="","",'取込データ'!M5)</x:f>
        <x:v>2026-09-01</x:v>
      </x:c>
      <x:c r="E5" s="26" t="str">
        <x:f>IF(A5="","",IF(AND(B5="はい",C5="はい"),"停止",IF(D5&lt;"2025-09-24","警告","合格")))</x:f>
        <x:v>合格</x:v>
      </x:c>
      <x:c r="F5" s="26" t="str">
        <x:f>IF(A5="","",E5)</x:f>
        <x:v>合格</x:v>
      </x:c>
    </x:row>
    <x:row r="6">
      <x:c r="A6" s="26" t="str">
        <x:f>IF('取込データ'!A6="","",'取込データ'!A6)</x:f>
        <x:v>R-1005</x:v>
      </x:c>
      <x:c r="B6" s="26" t="str">
        <x:f>IF(A6="","",'取込データ'!K6)</x:f>
        <x:v>はい</x:v>
      </x:c>
      <x:c r="C6" s="26" t="str">
        <x:f>IF(A6="","",'取込データ'!L6)</x:f>
        <x:v>いいえ</x:v>
      </x:c>
      <x:c r="D6" s="26" t="str">
        <x:f>IF(A6="","",'取込データ'!M6)</x:f>
        <x:v>2024-06-30</x:v>
      </x:c>
      <x:c r="E6" s="26" t="str">
        <x:f>IF(A6="","",IF(AND(B6="はい",C6="はい"),"停止",IF(D6&lt;"2025-09-24","警告","合格")))</x:f>
        <x:v>警告</x:v>
      </x:c>
      <x:c r="F6" s="26" t="str">
        <x:f>IF(A6="","",E6)</x:f>
        <x:v>警告</x:v>
      </x:c>
    </x:row>
    <x:row r="7">
      <x:c r="A7" s="26" t="str">
        <x:f>IF('取込データ'!A7="","",'取込データ'!A7)</x:f>
      </x:c>
      <x:c r="B7" s="26" t="str">
        <x:f>IF(A7="","",'取込データ'!K7)</x:f>
      </x:c>
      <x:c r="C7" s="26" t="str">
        <x:f>IF(A7="","",'取込データ'!L7)</x:f>
      </x:c>
      <x:c r="D7" s="26" t="str">
        <x:f>IF(A7="","",'取込データ'!M7)</x:f>
      </x:c>
      <x:c r="E7" s="26" t="str">
        <x:f>IF(A7="","",IF(AND(B7="はい",C7="はい"),"停止",IF(D7&lt;"2025-09-24","警告","合格")))</x:f>
      </x:c>
      <x:c r="F7" s="26" t="str">
        <x:f>IF(A7="","",E7)</x:f>
      </x:c>
    </x:row>
    <x:row r="8">
      <x:c r="A8" s="26" t="str">
        <x:f>IF('取込データ'!A8="","",'取込データ'!A8)</x:f>
      </x:c>
      <x:c r="B8" s="26" t="str">
        <x:f>IF(A8="","",'取込データ'!K8)</x:f>
      </x:c>
      <x:c r="C8" s="26" t="str">
        <x:f>IF(A8="","",'取込データ'!L8)</x:f>
      </x:c>
      <x:c r="D8" s="26" t="str">
        <x:f>IF(A8="","",'取込データ'!M8)</x:f>
      </x:c>
      <x:c r="E8" s="26" t="str">
        <x:f>IF(A8="","",IF(AND(B8="はい",C8="はい"),"停止",IF(D8&lt;"2025-09-24","警告","合格")))</x:f>
      </x:c>
      <x:c r="F8" s="26" t="str">
        <x:f>IF(A8="","",E8)</x:f>
      </x:c>
    </x:row>
    <x:row r="9">
      <x:c r="A9" s="26" t="str">
        <x:f>IF('取込データ'!A9="","",'取込データ'!A9)</x:f>
      </x:c>
      <x:c r="B9" s="26" t="str">
        <x:f>IF(A9="","",'取込データ'!K9)</x:f>
      </x:c>
      <x:c r="C9" s="26" t="str">
        <x:f>IF(A9="","",'取込データ'!L9)</x:f>
      </x:c>
      <x:c r="D9" s="26" t="str">
        <x:f>IF(A9="","",'取込データ'!M9)</x:f>
      </x:c>
      <x:c r="E9" s="26" t="str">
        <x:f>IF(A9="","",IF(AND(B9="はい",C9="はい"),"停止",IF(D9&lt;"2025-09-24","警告","合格")))</x:f>
      </x:c>
      <x:c r="F9" s="26" t="str">
        <x:f>IF(A9="","",E9)</x:f>
      </x:c>
    </x:row>
    <x:row r="10">
      <x:c r="A10" s="26" t="str">
        <x:f>IF('取込データ'!A10="","",'取込データ'!A10)</x:f>
      </x:c>
      <x:c r="B10" s="26" t="str">
        <x:f>IF(A10="","",'取込データ'!K10)</x:f>
      </x:c>
      <x:c r="C10" s="26" t="str">
        <x:f>IF(A10="","",'取込データ'!L10)</x:f>
      </x:c>
      <x:c r="D10" s="26" t="str">
        <x:f>IF(A10="","",'取込データ'!M10)</x:f>
      </x:c>
      <x:c r="E10" s="26" t="str">
        <x:f>IF(A10="","",IF(AND(B10="はい",C10="はい"),"停止",IF(D10&lt;"2025-09-24","警告","合格")))</x:f>
      </x:c>
      <x:c r="F10" s="26" t="str">
        <x:f>IF(A10="","",E10)</x:f>
      </x:c>
    </x:row>
    <x:row r="11">
      <x:c r="A11" s="26" t="str">
        <x:f>IF('取込データ'!A11="","",'取込データ'!A11)</x:f>
      </x:c>
      <x:c r="B11" s="26" t="str">
        <x:f>IF(A11="","",'取込データ'!K11)</x:f>
      </x:c>
      <x:c r="C11" s="26" t="str">
        <x:f>IF(A11="","",'取込データ'!L11)</x:f>
      </x:c>
      <x:c r="D11" s="26" t="str">
        <x:f>IF(A11="","",'取込データ'!M11)</x:f>
      </x:c>
      <x:c r="E11" s="26" t="str">
        <x:f>IF(A11="","",IF(AND(B11="はい",C11="はい"),"停止",IF(D11&lt;"2025-09-24","警告","合格")))</x:f>
      </x:c>
      <x:c r="F11" s="26" t="str">
        <x:f>IF(A11="","",E11)</x:f>
      </x:c>
    </x:row>
  </x:sheetData>
  <x:pageMargins left="0.7" right="0.7" top="0.75" bottom="0.75" header="0.3" footer="0.3"/>
</x:worksheet>
</file>

<file path=xl/worksheets/sheet8.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2.220000267028809" hidden="0" customWidth="1"/>
    <x:col min="2" max="2" width="26.670000076293945" hidden="0" customWidth="1"/>
    <x:col min="3" max="3" width="11.109999656677246" hidden="0" customWidth="1"/>
    <x:col min="4" max="4" width="15.5600004196167" hidden="0" customWidth="1"/>
    <x:col min="5" max="5" width="26.670000076293945" hidden="0" customWidth="1"/>
    <x:col min="6" max="6" width="20" hidden="0" customWidth="1"/>
    <x:col min="7" max="7" width="12.220000267028809" hidden="0" customWidth="1"/>
  </x:cols>
  <x:sheetData>
    <x:row r="1" ht="22.5" customHeight="1">
      <x:c r="A1" s="23" t="str">
        <x:v>受取人ID</x:v>
      </x:c>
      <x:c r="B1" s="23" t="str">
        <x:v>問題</x:v>
      </x:c>
      <x:c r="C1" s="23" t="str">
        <x:v>重大度</x:v>
      </x:c>
      <x:c r="D1" s="23" t="str">
        <x:v>データ担当者</x:v>
      </x:c>
      <x:c r="E1" s="23" t="str">
        <x:v>元データ修正</x:v>
      </x:c>
      <x:c r="F1" s="23" t="str">
        <x:v>証拠リンク</x:v>
      </x:c>
      <x:c r="G1" s="23" t="str">
        <x:v>状態</x:v>
      </x:c>
    </x:row>
    <x:row r="2">
      <x:c r="A2" s="26"/>
      <x:c r="B2" s="26"/>
      <x:c r="C2" s="26"/>
      <x:c r="D2" s="26"/>
      <x:c r="E2" s="26"/>
      <x:c r="F2" s="26"/>
      <x:c r="G2" s="26"/>
    </x:row>
    <x:row r="3">
      <x:c r="A3" s="26"/>
      <x:c r="B3" s="26"/>
      <x:c r="C3" s="26"/>
      <x:c r="D3" s="26"/>
      <x:c r="E3" s="26"/>
      <x:c r="F3" s="26"/>
      <x:c r="G3" s="26"/>
    </x:row>
    <x:row r="4">
      <x:c r="A4" s="26"/>
      <x:c r="B4" s="26"/>
      <x:c r="C4" s="26"/>
      <x:c r="D4" s="26"/>
      <x:c r="E4" s="26"/>
      <x:c r="F4" s="26"/>
      <x:c r="G4" s="26"/>
    </x:row>
    <x:row r="5">
      <x:c r="A5" s="26"/>
      <x:c r="B5" s="26"/>
      <x:c r="C5" s="26"/>
      <x:c r="D5" s="26"/>
      <x:c r="E5" s="26"/>
      <x:c r="F5" s="26"/>
      <x:c r="G5" s="26"/>
    </x:row>
    <x:row r="6">
      <x:c r="A6" s="26"/>
      <x:c r="B6" s="26"/>
      <x:c r="C6" s="26"/>
      <x:c r="D6" s="26"/>
      <x:c r="E6" s="26"/>
      <x:c r="F6" s="26"/>
      <x:c r="G6" s="26"/>
    </x:row>
    <x:row r="7">
      <x:c r="A7" s="26"/>
      <x:c r="B7" s="26"/>
      <x:c r="C7" s="26"/>
      <x:c r="D7" s="26"/>
      <x:c r="E7" s="26"/>
      <x:c r="F7" s="26"/>
      <x:c r="G7" s="26"/>
    </x:row>
    <x:row r="8">
      <x:c r="A8" s="26"/>
      <x:c r="B8" s="26"/>
      <x:c r="C8" s="26"/>
      <x:c r="D8" s="26"/>
      <x:c r="E8" s="26"/>
      <x:c r="F8" s="26"/>
      <x:c r="G8" s="26"/>
    </x:row>
    <x:row r="9">
      <x:c r="A9" s="26"/>
      <x:c r="B9" s="26"/>
      <x:c r="C9" s="26"/>
      <x:c r="D9" s="26"/>
      <x:c r="E9" s="26"/>
      <x:c r="F9" s="26"/>
      <x:c r="G9" s="26"/>
    </x:row>
    <x:row r="10">
      <x:c r="A10" s="26"/>
      <x:c r="B10" s="26"/>
      <x:c r="C10" s="26"/>
      <x:c r="D10" s="26"/>
      <x:c r="E10" s="26"/>
      <x:c r="F10" s="26"/>
      <x:c r="G10" s="26"/>
    </x:row>
    <x:row r="11">
      <x:c r="A11" s="26"/>
      <x:c r="B11" s="26"/>
      <x:c r="C11" s="26"/>
      <x:c r="D11" s="26"/>
      <x:c r="E11" s="26"/>
      <x:c r="F11" s="26"/>
      <x:c r="G11" s="26"/>
    </x:row>
  </x:sheetData>
  <x:pageMargins left="0.7" right="0.7" top="0.75" bottom="0.75" header="0.3" footer="0.3"/>
</x:worksheet>
</file>

<file path=xl/worksheets/sheet9.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889999389648438" hidden="0" customWidth="1"/>
    <x:col min="2" max="2" width="36.66999816894531" hidden="0" customWidth="1"/>
    <x:col min="3" max="3" width="12.220000267028809" hidden="0" customWidth="1"/>
    <x:col min="4" max="4" width="12.220000267028809" hidden="0" customWidth="1"/>
  </x:cols>
  <x:sheetData>
    <x:row r="1" ht="28.5" customHeight="1">
      <x:c r="A1" s="15" t="str">
        <x:v>受取人データ品質監査ワークブック 2026</x:v>
      </x:c>
      <x:c r="B1" s="15"/>
      <x:c r="C1" s="15"/>
      <x:c r="D1" s="15"/>
    </x:row>
    <x:row r="2">
      <x:c r="A2" s="17"/>
      <x:c r="B2" s="17"/>
      <x:c r="C2" s="17"/>
      <x:c r="D2" s="17"/>
    </x:row>
    <x:row r="3" ht="22.5" customHeight="1">
      <x:c r="A3" s="23" t="str">
        <x:v>指標</x:v>
      </x:c>
      <x:c r="B3" s="23" t="str">
        <x:v>値</x:v>
      </x:c>
      <x:c r="C3" s="17"/>
      <x:c r="D3" s="17"/>
    </x:row>
    <x:row r="4">
      <x:c r="A4" s="17" t="str">
        <x:v>取込件数</x:v>
      </x:c>
      <x:c r="B4" s="30" t="n">
        <x:f>COUNTIF('取込データ'!A2:A101,"&lt;&gt;")</x:f>
        <x:v>5</x:v>
      </x:c>
      <x:c r="C4" s="17"/>
      <x:c r="D4" s="17"/>
    </x:row>
    <x:row r="5">
      <x:c r="A5" s="17" t="str">
        <x:v>停止件数</x:v>
      </x:c>
      <x:c r="B5" s="30" t="n">
        <x:f>COUNTIF('検証結果'!I2:I101,"停止")</x:f>
        <x:v>3</x:v>
      </x:c>
      <x:c r="C5" s="17"/>
      <x:c r="D5" s="17"/>
    </x:row>
    <x:row r="6">
      <x:c r="A6" s="17" t="str">
        <x:v>警告件数</x:v>
      </x:c>
      <x:c r="B6" s="30" t="n">
        <x:f>COUNTIF('検証結果'!I2:I101,"警告")</x:f>
        <x:v>1</x:v>
      </x:c>
      <x:c r="C6" s="17"/>
      <x:c r="D6" s="17"/>
    </x:row>
    <x:row r="7">
      <x:c r="A7" s="17" t="str">
        <x:v>合格件数</x:v>
      </x:c>
      <x:c r="B7" s="30" t="n">
        <x:f>COUNTIF('検証結果'!I2:I101,"合格")</x:f>
        <x:v>1</x:v>
      </x:c>
      <x:c r="C7" s="17"/>
      <x:c r="D7" s="17"/>
    </x:row>
    <x:row r="8">
      <x:c r="A8" s="17" t="str">
        <x:v>準備度スコア</x:v>
      </x:c>
      <x:c r="B8" s="31" t="n">
        <x:f>IF(B4=0,0,(B7+0.5*B6)/B4)</x:f>
        <x:v>0.3</x:v>
      </x:c>
      <x:c r="C8" s="17"/>
      <x:c r="D8" s="17"/>
    </x:row>
    <x:row r="9">
      <x:c r="A9" s="17" t="str">
        <x:v>開始判定</x:v>
      </x:c>
      <x:c r="B9" s="30" t="str">
        <x:f>IF(B5&gt;0,"停止",IF(B6&gt;0,"警告","合格"))</x:f>
        <x:v>停止</x:v>
      </x:c>
      <x:c r="C9" s="17"/>
      <x:c r="D9" s="17"/>
    </x:row>
    <x:row r="10">
      <x:c r="A10" s="17" t="str">
        <x:v>受入条件</x:v>
      </x:c>
      <x:c r="B10" s="17" t="str">
        <x:v>停止ゼロ、警告に担当者、元データ修正に証拠</x:v>
      </x:c>
      <x:c r="C10" s="17"/>
      <x:c r="D10" s="17"/>
    </x:row>
  </x:sheetData>
  <x:mergeCells>
    <x:mergeCell ref="A1:D1"/>
  </x:mergeCells>
  <x:pageMargins left="0.7" right="0.7" top="0.75" bottom="0.75" header="0.3" footer="0.3"/>
</x:worksheet>
</file>

<file path=xl/worksheets/sheet10.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1.109999656677246" hidden="0" customWidth="1"/>
    <x:col min="2" max="2" width="13.329999923706055" hidden="0" customWidth="1"/>
    <x:col min="3" max="3" width="33.33000183105469" hidden="0" customWidth="1"/>
    <x:col min="4" max="4" width="20" hidden="0" customWidth="1"/>
  </x:cols>
  <x:sheetData>
    <x:row r="1" ht="22.5" customHeight="1">
      <x:c r="A1" s="23" t="str">
        <x:v>版</x:v>
      </x:c>
      <x:c r="B1" s="23" t="str">
        <x:v>日付</x:v>
      </x:c>
      <x:c r="C1" s="23" t="str">
        <x:v>変更内容</x:v>
      </x:c>
      <x:c r="D1" s="23" t="str">
        <x:v>担当者</x:v>
      </x:c>
    </x:row>
    <x:row r="2">
      <x:c r="A2" s="17" t="str">
        <x:v>2026.09</x:v>
      </x:c>
      <x:c r="B2" s="17" t="str">
        <x:v>2026-09-24</x:v>
      </x:c>
      <x:c r="C2" s="17" t="str">
        <x:v>公開初版</x:v>
      </x:c>
      <x:c r="D2" s="17" t="str">
        <x:v>Giftpack コンテンツ運用</x:v>
      </x:c>
    </x:row>
  </x:sheetData>
  <x:pageMargins left="0.7" right="0.7" top="0.75" bottom="0.75" header="0.3" footer="0.3"/>
</x:worksheet>
</file>