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8f4471f37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4154ed4e3cd04239"/>
    <x:sheet xmlns:r="http://schemas.openxmlformats.org/officeDocument/2006/relationships" name="Exposure" sheetId="2" r:id="Rb492c580c7b94b4a"/>
    <x:sheet xmlns:r="http://schemas.openxmlformats.org/officeDocument/2006/relationships" name="Sales" sheetId="3" r:id="R700b78769a714c6e"/>
    <x:sheet xmlns:r="http://schemas.openxmlformats.org/officeDocument/2006/relationships" name="Decision" sheetId="4" r:id="R6ca87f03b0c342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.00"/>
    <x:numFmt numFmtId="202" formatCode="0.0%"/>
  </x:numFmts>
  <x:fonts count="9">
    <x:font>
      <x:sz val="11"/>
      <x:name val="Carlito"/>
    </x:font>
    <x:font>
      <x:b/>
      <x:sz val="11"/>
      <x:color rgb="FF17324D"/>
      <x:name val="Arial"/>
    </x:font>
    <x:font>
      <x:sz val="9"/>
      <x:color rgb="FF315A7D"/>
      <x:name val="Arial"/>
    </x:font>
    <x:font>
      <x:sz val="10"/>
      <x:color rgb="FF1E2933"/>
      <x:name val="Arial"/>
    </x:font>
    <x:font>
      <x:b/>
      <x:sz val="10"/>
      <x:color rgb="FF1E2933"/>
      <x:name val="Arial"/>
    </x:font>
    <x:font>
      <x:b/>
      <x:sz val="15"/>
      <x:color rgb="FF17324D"/>
      <x:name val="Arial"/>
    </x:font>
    <x:font>
      <x:i/>
      <x:sz val="10"/>
      <x:color rgb="FF51606F"/>
      <x:name val="Arial"/>
    </x:font>
    <x:font>
      <x:b/>
      <x:sz val="10"/>
      <x:color rgb="FFFFFFFF"/>
      <x:name val="Arial"/>
    </x:font>
    <x:font>
      <x:b/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DCE6F1"/>
      </x:patternFill>
    </x:fill>
    <x:fill>
      <x:patternFill patternType="solid">
        <x:fgColor rgb="FF17324D"/>
      </x:patternFill>
    </x:fill>
    <x:fill>
      <x:patternFill patternType="solid">
        <x:fgColor rgb="FFF2F2F2"/>
      </x:patternFill>
    </x:fill>
  </x:fills>
  <x:borders count="8">
    <x:border>
      <x:left/>
      <x:right/>
      <x:top/>
      <x:bottom/>
      <x:diagonal/>
    </x:border>
    <x:border>
      <x:left style="thin">
        <x:color rgb="FF9EB6CE"/>
      </x:left>
      <x:right/>
      <x:top style="thin">
        <x:color rgb="FF9EB6CE"/>
      </x:top>
      <x:bottom style="thin">
        <x:color rgb="FF9EB6CE"/>
      </x:bottom>
      <x:diagonal/>
    </x:border>
    <x:border>
      <x:left/>
      <x:right/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9EB6CE"/>
      </x:right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9EB6CE"/>
      </x:left>
      <x:right style="thin">
        <x:color rgb="FF9EB6CE"/>
      </x:right>
      <x:top style="thin">
        <x:color rgb="FF9EB6CE"/>
      </x:top>
      <x:bottom style="thin">
        <x:color rgb="FF9EB6CE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5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5" xfId="0" applyNumberFormat="1" applyFont="1" applyFill="1" applyBorder="1" applyAlignment="1">
      <x:alignment horizontal="center" wrapText="1"/>
    </x:xf>
    <x:xf numFmtId="0" fontId="7" fillId="4" borderId="6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2" fontId="3" fillId="0" borderId="0" xfId="0" applyNumberFormat="1" applyFont="1" applyFill="1" applyBorder="1"/>
    <x:xf numFmtId="0" fontId="4" fillId="5" borderId="0" xfId="0" applyNumberFormat="1" applyFont="1" applyFill="1" applyBorder="1"/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202" fontId="0" fillId="2" borderId="0" xfId="0" applyNumberFormat="1" applyFont="1" applyFill="1" applyBorder="1"/>
    <x:xf numFmtId="0" fontId="0" fillId="0" borderId="7" xfId="0" applyNumberFormat="1" applyFont="1" applyFill="1" applyBorder="1"/>
    <x:xf numFmtId="202" fontId="3" fillId="2" borderId="0" xfId="0" applyNumberFormat="1" applyFont="1" applyFill="1" applyBorder="1"/>
    <x:xf numFmtId="0" fontId="3" fillId="0" borderId="7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572feb7ed4d6d" /><Relationship Type="http://schemas.openxmlformats.org/officeDocument/2006/relationships/theme" Target="/xl/theme/theme1.xml" Id="Ra50a54a769b7441a" /><Relationship Type="http://schemas.openxmlformats.org/officeDocument/2006/relationships/sharedStrings" Target="/xl/sharedStrings.xml" Id="R1101775ff8c74354" /><Relationship Type="http://schemas.openxmlformats.org/officeDocument/2006/relationships/worksheet" Target="/xl/worksheets/sheet1.xml" Id="R4154ed4e3cd04239" /><Relationship Type="http://schemas.openxmlformats.org/officeDocument/2006/relationships/worksheet" Target="/xl/worksheets/sheet2.xml" Id="Rb492c580c7b94b4a" /><Relationship Type="http://schemas.openxmlformats.org/officeDocument/2006/relationships/worksheet" Target="/xl/worksheets/sheet3.xml" Id="R700b78769a714c6e" /><Relationship Type="http://schemas.openxmlformats.org/officeDocument/2006/relationships/worksheet" Target="/xl/worksheets/sheet4.xml" Id="R6ca87f03b0c342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Company Store Assortment Experiment Scorecard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Illustrative pilot inputs. Replace amber cells with approved evidence before deciding.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SKU / variant</x:v>
      </x:c>
      <x:c r="B5" s="37" t="str">
        <x:v>Hypothesis</x:v>
      </x:c>
      <x:c r="C5" s="37" t="str">
        <x:v>Eligible audience</x:v>
      </x:c>
      <x:c r="D5" s="37" t="str">
        <x:v>Planned exposure</x:v>
      </x:c>
      <x:c r="E5" s="37" t="str">
        <x:v>Unit cost</x:v>
      </x:c>
      <x:c r="F5" s="37" t="str">
        <x:v>Unit price</x:v>
      </x:c>
      <x:c r="G5" s="37" t="str">
        <x:v>Other variable cost</x:v>
      </x:c>
      <x:c r="H5" s="37" t="str">
        <x:v>Starting inventory</x:v>
      </x:c>
      <x:c r="I5" s="37" t="str">
        <x:v>Outage hours</x:v>
      </x:c>
      <x:c r="J5" s="37" t="str">
        <x:v>Window hours</x:v>
      </x:c>
      <x:c r="K5" s="38" t="str">
        <x:v>Decision owner</x:v>
      </x:c>
    </x:row>
    <x:row r="6" ht="15" hidden="0" customHeight="1">
      <x:c r="A6" s="50" t="str">
        <x:v>A — Mug</x:v>
      </x:c>
      <x:c r="B6" s="50" t="str">
        <x:v>Incumbent mug baseline</x:v>
      </x:c>
      <x:c r="C6" s="52" t="n">
        <x:v>1200</x:v>
      </x:c>
      <x:c r="D6" s="52" t="n">
        <x:v>900</x:v>
      </x:c>
      <x:c r="E6" s="53" t="n">
        <x:v>8.5</x:v>
      </x:c>
      <x:c r="F6" s="53" t="n">
        <x:v>22</x:v>
      </x:c>
      <x:c r="G6" s="53" t="n">
        <x:v>2.2</x:v>
      </x:c>
      <x:c r="H6" s="52" t="n">
        <x:v>180</x:v>
      </x:c>
      <x:c r="I6" s="52" t="n">
        <x:v>2</x:v>
      </x:c>
      <x:c r="J6" s="52" t="n">
        <x:v>168</x:v>
      </x:c>
      <x:c r="K6" s="54" t="str">
        <x:v>Merchandising lead</x:v>
      </x:c>
    </x:row>
    <x:row r="7" ht="49" hidden="0" customHeight="1">
      <x:c r="A7" s="50" t="str">
        <x:v>B — Bottle</x:v>
      </x:c>
      <x:c r="B7" s="58" t="str">
        <x:v>Test whether the bottle earns comparable demand after controlling exposure</x:v>
      </x:c>
      <x:c r="C7" s="52" t="n">
        <x:v>1200</x:v>
      </x:c>
      <x:c r="D7" s="52" t="n">
        <x:v>900</x:v>
      </x:c>
      <x:c r="E7" s="53" t="n">
        <x:v>11</x:v>
      </x:c>
      <x:c r="F7" s="53" t="n">
        <x:v>28</x:v>
      </x:c>
      <x:c r="G7" s="53" t="n">
        <x:v>2.8</x:v>
      </x:c>
      <x:c r="H7" s="52" t="n">
        <x:v>180</x:v>
      </x:c>
      <x:c r="I7" s="52" t="n">
        <x:v>9</x:v>
      </x:c>
      <x:c r="J7" s="52" t="n">
        <x:v>168</x:v>
      </x:c>
      <x:c r="K7" s="54" t="str">
        <x:v>Merchandising lead</x:v>
      </x:c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5" t="str">
        <x:v>Method and limitations / 方法與限制 / 方法と制約 / 방법과 한계</x:v>
      </x:c>
      <x:c r="B10" s="56"/>
      <x:c r="C10" s="56"/>
      <x:c r="D10" s="56"/>
      <x:c r="E10" s="56"/>
      <x:c r="F10" s="56"/>
      <x:c r="G10" s="56"/>
      <x:c r="H10" s="56"/>
      <x:c r="I10" s="56"/>
      <x:c r="J10" s="56"/>
      <x:c r="K10" s="57"/>
    </x:row>
    <x:row r="11" ht="15" hidden="0" customHeight="1">
      <x:c r="A11" s="58" t="str">
        <x:v>Valid exposure excludes views recorded while the item was unavailable and other documented invalid placements.</x:v>
      </x:c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8" t="str">
        <x:v>Observed conversion and sell-through are descriptive. This workbook does not calculate statistical significance.</x:v>
      </x:c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8" t="str">
        <x:v>Contribution = net sales - product cost - other variable cost. Add fixed costs separately if material.</x:v>
      </x:c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8" t="str">
        <x:v>If exposure, availability, placement, price, or eligibility are not comparable, mark the result inconclusive.</x:v>
      </x:c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9" t="str">
        <x:v>Sources / 來源 / 出典 / 출처</x:v>
      </x:c>
      <x:c r="B17" s="59"/>
      <x:c r="C17" s="59"/>
      <x:c r="D17" s="59"/>
      <x:c r="E17" s="59"/>
      <x:c r="F17" s="59"/>
      <x:c r="G17" s="59"/>
      <x:c r="H17" s="59"/>
      <x:c r="I17" s="59"/>
      <x:c r="J17" s="59"/>
      <x:c r="K17" s="59"/>
    </x:row>
    <x:row r="18" ht="15" hidden="0" customHeight="1">
      <x:c r="A18" s="58" t="str">
        <x:v>Method reference: GOV.UK, A/B testing: comparative studies, checked 2026-11-02, https://www.gov.uk/guidance/ab-testing-comparative-studies</x:v>
      </x:c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8" t="str">
        <x:v>Market context: PPAI/Oxford Economics U.S. branded merchandise study, published 2026-09-22, https://www.ppai.org/media-hub/inside-the-174-billion-us-branded-merchandise-market/</x:v>
      </x:c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8" t="str">
        <x:v>Environmental claim boundary: FTC Green Guides summary, checked 2026-11-02, https://www.ftc.gov/business-guidance/resources/environmental-claims-summary-green-guides</x:v>
      </x:c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10:K10"/>
    <x:mergeCell ref="A11:K11"/>
    <x:mergeCell ref="A12:K12"/>
    <x:mergeCell ref="A13:K13"/>
    <x:mergeCell ref="A14:K14"/>
    <x:mergeCell ref="A17:K17"/>
    <x:mergeCell ref="A18:K18"/>
    <x:mergeCell ref="A19:K19"/>
    <x:mergeCell ref="A20:K20"/>
    <x:mergeCell ref="A2:K2"/>
    <x:mergeCell ref="A3:K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Company Store Assortment Experiment Scorecard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Illustrative pilot inputs. Replace amber cells with approved evidence before deciding.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SKU / variant</x:v>
      </x:c>
      <x:c r="B5" s="37" t="str">
        <x:v>Eligible audience</x:v>
      </x:c>
      <x:c r="C5" s="37" t="str">
        <x:v>Raw product views</x:v>
      </x:c>
      <x:c r="D5" s="37" t="str">
        <x:v>Out-of-stock views</x:v>
      </x:c>
      <x:c r="E5" s="37" t="str">
        <x:v>Other invalid views</x:v>
      </x:c>
      <x:c r="F5" s="37" t="str">
        <x:v>Valid exposure</x:v>
      </x:c>
      <x:c r="G5" s="37" t="str">
        <x:v>Exposure rate</x:v>
      </x:c>
      <x:c r="H5" s="37" t="str">
        <x:v>Availability</x:v>
      </x:c>
      <x:c r="I5" s="37"/>
      <x:c r="J5" s="37"/>
      <x:c r="K5" s="38"/>
    </x:row>
    <x:row r="6" ht="15" hidden="0" customHeight="1">
      <x:c r="A6" s="50" t="str">
        <x:v>A — Mug</x:v>
      </x:c>
      <x:c r="B6" s="54" t="n">
        <x:v>1200</x:v>
      </x:c>
      <x:c r="C6" s="54" t="n">
        <x:v>850</x:v>
      </x:c>
      <x:c r="D6" s="54" t="n">
        <x:v>10</x:v>
      </x:c>
      <x:c r="E6" s="54" t="n">
        <x:v>15</x:v>
      </x:c>
      <x:c r="F6" s="50" t="n">
        <x:f>MAX(0,C6-D6-E6)</x:f>
        <x:v>825</x:v>
      </x:c>
      <x:c r="G6" s="60" t="n">
        <x:f>IF(B6=0,0,F6/B6)</x:f>
        <x:v>0.6875</x:v>
      </x:c>
      <x:c r="H6" s="60" t="n">
        <x:f>IF('Inputs'!J6=0,0,1-'Inputs'!I6/'Inputs'!J6)</x:f>
        <x:v>0.9880952380952381</x:v>
      </x:c>
      <x:c r="I6" s="50"/>
      <x:c r="J6" s="50"/>
      <x:c r="K6" s="50"/>
    </x:row>
    <x:row r="7" ht="15" hidden="0" customHeight="1">
      <x:c r="A7" s="50" t="str">
        <x:v>B — Bottle</x:v>
      </x:c>
      <x:c r="B7" s="54" t="n">
        <x:v>1200</x:v>
      </x:c>
      <x:c r="C7" s="54" t="n">
        <x:v>830</x:v>
      </x:c>
      <x:c r="D7" s="54" t="n">
        <x:v>50</x:v>
      </x:c>
      <x:c r="E7" s="54" t="n">
        <x:v>20</x:v>
      </x:c>
      <x:c r="F7" s="50" t="n">
        <x:f>MAX(0,C7-D7-E7)</x:f>
        <x:v>760</x:v>
      </x:c>
      <x:c r="G7" s="60" t="n">
        <x:f>IF(B7=0,0,F7/B7)</x:f>
        <x:v>0.6333333333333333</x:v>
      </x:c>
      <x:c r="H7" s="60" t="n">
        <x:f>IF('Inputs'!J7=0,0,1-'Inputs'!I7/'Inputs'!J7)</x:f>
        <x:v>0.9464285714285714</x:v>
      </x:c>
      <x:c r="I7" s="50"/>
      <x:c r="J7" s="50"/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35" hidden="0" customHeight="1">
      <x:c r="A10" s="58" t="str">
        <x:v>Comparable exposure check</x:v>
      </x:c>
      <x:c r="B10" s="50" t="str">
        <x:v>Result</x:v>
      </x:c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 t="str">
        <x:v>A/B</x:v>
      </x:c>
      <x:c r="B11" s="61" t="str">
        <x:f>IF(AND(MIN(F6:F7)&gt;=500,MIN(H6:H7)&gt;=0.95,ABS(G6-G7)&lt;=0.1),"Usable","Insufficient evidence")</x:f>
        <x:v>Insufficient evidence</x:v>
      </x:c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Company Store Assortment Experiment Scorecard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Illustrative pilot inputs. Replace amber cells with approved evidence before deciding.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SKU / variant</x:v>
      </x:c>
      <x:c r="B5" s="37" t="str">
        <x:v>Units sold</x:v>
      </x:c>
      <x:c r="C5" s="37" t="str">
        <x:v>Gross sales</x:v>
      </x:c>
      <x:c r="D5" s="37" t="str">
        <x:v>Refunds</x:v>
      </x:c>
      <x:c r="E5" s="37" t="str">
        <x:v>Net sales</x:v>
      </x:c>
      <x:c r="F5" s="37" t="str">
        <x:v>Product cost</x:v>
      </x:c>
      <x:c r="G5" s="37" t="str">
        <x:v>Other variable cost</x:v>
      </x:c>
      <x:c r="H5" s="37" t="str">
        <x:v>Contribution</x:v>
      </x:c>
      <x:c r="I5" s="37" t="str">
        <x:v>Sell-through</x:v>
      </x:c>
      <x:c r="J5" s="37" t="str">
        <x:v>Observed conversion</x:v>
      </x:c>
      <x:c r="K5" s="38"/>
    </x:row>
    <x:row r="6" ht="15" hidden="0" customHeight="1">
      <x:c r="A6" s="50" t="str">
        <x:v>A — Mug</x:v>
      </x:c>
      <x:c r="B6" s="54" t="n">
        <x:v>82</x:v>
      </x:c>
      <x:c r="C6" s="62" t="n">
        <x:f>B6*'Inputs'!F6</x:f>
        <x:v>1804</x:v>
      </x:c>
      <x:c r="D6" s="53" t="n">
        <x:v>44</x:v>
      </x:c>
      <x:c r="E6" s="62" t="n">
        <x:f>C6-D6</x:f>
        <x:v>1760</x:v>
      </x:c>
      <x:c r="F6" s="62" t="n">
        <x:f>B6*'Inputs'!E6</x:f>
        <x:v>697</x:v>
      </x:c>
      <x:c r="G6" s="62" t="n">
        <x:f>B6*'Inputs'!G6</x:f>
        <x:v>180.4</x:v>
      </x:c>
      <x:c r="H6" s="62" t="n">
        <x:f>E6-F6-G6</x:f>
        <x:v>882.6</x:v>
      </x:c>
      <x:c r="I6" s="60" t="n">
        <x:f>IF('Inputs'!H6=0,0,B6/'Inputs'!H6)</x:f>
        <x:v>0.45555555555555555</x:v>
      </x:c>
      <x:c r="J6" s="60" t="n">
        <x:f>IF('Exposure'!F6=0,0,B6/'Exposure'!F6)</x:f>
        <x:v>0.0993939393939394</x:v>
      </x:c>
      <x:c r="K6" s="50"/>
    </x:row>
    <x:row r="7" ht="15" hidden="0" customHeight="1">
      <x:c r="A7" s="50" t="str">
        <x:v>B — Bottle</x:v>
      </x:c>
      <x:c r="B7" s="54" t="n">
        <x:v>71</x:v>
      </x:c>
      <x:c r="C7" s="62" t="n">
        <x:f>B7*'Inputs'!F7</x:f>
        <x:v>1988</x:v>
      </x:c>
      <x:c r="D7" s="53" t="n">
        <x:v>56</x:v>
      </x:c>
      <x:c r="E7" s="62" t="n">
        <x:f>C7-D7</x:f>
        <x:v>1932</x:v>
      </x:c>
      <x:c r="F7" s="62" t="n">
        <x:f>B7*'Inputs'!E7</x:f>
        <x:v>781</x:v>
      </x:c>
      <x:c r="G7" s="62" t="n">
        <x:f>B7*'Inputs'!G7</x:f>
        <x:v>198.79999999999998</x:v>
      </x:c>
      <x:c r="H7" s="62" t="n">
        <x:f>E7-F7-G7</x:f>
        <x:v>952.2</x:v>
      </x:c>
      <x:c r="I7" s="60" t="n">
        <x:f>IF('Inputs'!H7=0,0,B7/'Inputs'!H7)</x:f>
        <x:v>0.39444444444444443</x:v>
      </x:c>
      <x:c r="J7" s="60" t="n">
        <x:f>IF('Exposure'!F7=0,0,B7/'Exposure'!F7)</x:f>
        <x:v>0.09342105263157895</x:v>
      </x:c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38" hidden="0" customWidth="1"/>
    <x:col min="7" max="7" width="5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Company Store Assortment Experiment Scorecard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Illustrative pilot inputs. Replace amber cells with approved evidence before deciding.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24" hidden="0" customHeight="1">
      <x:c r="A5" s="36" t="str">
        <x:v>Metric</x:v>
      </x:c>
      <x:c r="B5" s="37" t="str">
        <x:v>Variant A</x:v>
      </x:c>
      <x:c r="C5" s="37" t="str">
        <x:v>Variant B</x:v>
      </x:c>
      <x:c r="D5" s="37" t="str">
        <x:v>B minus A</x:v>
      </x:c>
      <x:c r="E5" s="37" t="str">
        <x:v>Decision rule / threshold</x:v>
      </x:c>
      <x:c r="F5" s="37" t="str">
        <x:v>Result</x:v>
      </x:c>
      <x:c r="G5" s="37" t="str">
        <x:v>Interpretation</x:v>
      </x:c>
      <x:c r="H5" s="37"/>
      <x:c r="I5" s="37"/>
      <x:c r="J5" s="37"/>
      <x:c r="K5" s="38"/>
    </x:row>
    <x:row r="6" ht="48" hidden="0" customHeight="1">
      <x:c r="A6" s="50" t="str">
        <x:v>Valid exposure</x:v>
      </x:c>
      <x:c r="B6" s="50" t="n">
        <x:f>'Exposure'!F6</x:f>
        <x:v>825</x:v>
      </x:c>
      <x:c r="C6" s="50" t="n">
        <x:f>'Exposure'!F7</x:f>
        <x:v>760</x:v>
      </x:c>
      <x:c r="D6" s="50" t="n">
        <x:f>C6-B6</x:f>
        <x:v>-65</x:v>
      </x:c>
      <x:c r="E6" s="54" t="n">
        <x:v>500</x:v>
      </x:c>
      <x:c r="F6" s="50" t="str">
        <x:f>IF(MIN(B6:C6)&gt;=E6,"Usable","Insufficient evidence")</x:f>
        <x:v>Usable</x:v>
      </x:c>
      <x:c r="G6" s="58" t="str">
        <x:v>Valid exposure excludes views recorded while the item was unavailable and other documented invalid placements.</x:v>
      </x:c>
      <x:c r="H6" s="50"/>
      <x:c r="I6" s="50"/>
      <x:c r="J6" s="50"/>
      <x:c r="K6" s="50"/>
    </x:row>
    <x:row r="7" ht="48" hidden="0" customHeight="1">
      <x:c r="A7" s="50" t="str">
        <x:v>Contribution</x:v>
      </x:c>
      <x:c r="B7" s="62" t="n">
        <x:f>'Sales'!H6</x:f>
        <x:v>882.6</x:v>
      </x:c>
      <x:c r="C7" s="62" t="n">
        <x:f>'Sales'!H7</x:f>
        <x:v>952.2</x:v>
      </x:c>
      <x:c r="D7" s="62" t="n">
        <x:f>C7-B7</x:f>
        <x:v>69.60000000000002</x:v>
      </x:c>
      <x:c r="E7" s="54" t="n">
        <x:v>0</x:v>
      </x:c>
      <x:c r="F7" s="58" t="str">
        <x:f>"Review with owner; no automatic winner"</x:f>
        <x:v>Review with owner; no automatic winner</x:v>
      </x:c>
      <x:c r="G7" s="58" t="str">
        <x:v>Contribution = net sales - product cost - other variable cost. Add fixed costs separately if material.</x:v>
      </x:c>
      <x:c r="H7" s="50"/>
      <x:c r="I7" s="50"/>
      <x:c r="J7" s="50"/>
      <x:c r="K7" s="50"/>
    </x:row>
    <x:row r="8" ht="48" hidden="0" customHeight="1">
      <x:c r="A8" s="50" t="str">
        <x:v>Observed conversion</x:v>
      </x:c>
      <x:c r="B8" s="60" t="n">
        <x:f>'Sales'!J6</x:f>
        <x:v>0.0993939393939394</x:v>
      </x:c>
      <x:c r="C8" s="60" t="n">
        <x:f>'Sales'!J7</x:f>
        <x:v>0.09342105263157895</x:v>
      </x:c>
      <x:c r="D8" s="60" t="n">
        <x:f>C8-B8</x:f>
        <x:v>-0.005972886762360449</x:v>
      </x:c>
      <x:c r="E8" s="63" t="n">
        <x:v>0</x:v>
      </x:c>
      <x:c r="F8" s="58" t="str">
        <x:f>"Review with owner; no automatic winner"</x:f>
        <x:v>Review with owner; no automatic winner</x:v>
      </x:c>
      <x:c r="G8" s="58" t="str">
        <x:v>Observed conversion and sell-through are descriptive. This workbook does not calculate statistical significance.</x:v>
      </x:c>
      <x:c r="H8" s="50"/>
      <x:c r="I8" s="50"/>
      <x:c r="J8" s="50"/>
      <x:c r="K8" s="50"/>
    </x:row>
    <x:row r="9" ht="48" hidden="0" customHeight="1">
      <x:c r="A9" s="50" t="str">
        <x:v>Sell-through</x:v>
      </x:c>
      <x:c r="B9" s="60" t="n">
        <x:f>'Sales'!I6</x:f>
        <x:v>0.45555555555555555</x:v>
      </x:c>
      <x:c r="C9" s="60" t="n">
        <x:f>'Sales'!I7</x:f>
        <x:v>0.39444444444444443</x:v>
      </x:c>
      <x:c r="D9" s="60" t="n">
        <x:f>C9-B9</x:f>
        <x:v>-0.061111111111111116</x:v>
      </x:c>
      <x:c r="E9" s="63" t="n">
        <x:v>0</x:v>
      </x:c>
      <x:c r="F9" s="58" t="str">
        <x:f>"Review with owner; no automatic winner"</x:f>
        <x:v>Review with owner; no automatic winner</x:v>
      </x:c>
      <x:c r="G9" s="58" t="str">
        <x:v>Observed conversion and sell-through are descriptive. This workbook does not calculate statistical significance.</x:v>
      </x:c>
      <x:c r="H9" s="50"/>
      <x:c r="I9" s="50"/>
      <x:c r="J9" s="50"/>
      <x:c r="K9" s="50"/>
    </x:row>
    <x:row r="10" ht="48" hidden="0" customHeight="1">
      <x:c r="A10" s="50" t="str">
        <x:v>Availability</x:v>
      </x:c>
      <x:c r="B10" s="60" t="n">
        <x:f>'Exposure'!H6</x:f>
        <x:v>0.9880952380952381</x:v>
      </x:c>
      <x:c r="C10" s="60" t="n">
        <x:f>'Exposure'!H7</x:f>
        <x:v>0.9464285714285714</x:v>
      </x:c>
      <x:c r="D10" s="60" t="n">
        <x:f>C10-B10</x:f>
        <x:v>-0.04166666666666674</x:v>
      </x:c>
      <x:c r="E10" s="63" t="n">
        <x:v>0.95</x:v>
      </x:c>
      <x:c r="F10" s="50" t="str">
        <x:f>IF(MIN(B10:C10)&gt;=E10,"Usable","Insufficient evidence")</x:f>
        <x:v>Insufficient evidence</x:v>
      </x:c>
      <x:c r="G10" s="58" t="str">
        <x:v>If exposure, availability, placement, price, or eligibility are not comparable, mark the result inconclusive.</x:v>
      </x:c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64" t="str">
        <x:v>Evidence gate</x:v>
      </x:c>
      <x:c r="B13" s="64" t="str">
        <x:v>Recommended next action</x:v>
      </x:c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64" t="str">
        <x:f>IF(AND('Exposure'!B11="Usable",F6="Usable",F10="Usable"),"Usable","Insufficient evidence")</x:f>
        <x:v>Insufficient evidence</x:v>
      </x:c>
      <x:c r="B14" s="64" t="str">
        <x:f>IF(A14="Usable","Review with owner; no automatic winner","Extend or redesign the pilot")</x:f>
        <x:v>Extend or redesign the pilot</x:v>
      </x:c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