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2a955c89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20769ceab2b64455"/>
    <x:sheet xmlns:r="http://schemas.openxmlformats.org/officeDocument/2006/relationships" name="輸入" sheetId="2" r:id="R2a746596400d4c7d"/>
    <x:sheet xmlns:r="http://schemas.openxmlformats.org/officeDocument/2006/relationships" name="包裝情境" sheetId="3" r:id="R26da9a53ffd24b22"/>
    <x:sheet xmlns:r="http://schemas.openxmlformats.org/officeDocument/2006/relationships" name="結果" sheetId="4" r:id="Re2b5b81b399f426d"/>
    <x:sheet xmlns:r="http://schemas.openxmlformats.org/officeDocument/2006/relationships" name="承運假設" sheetId="5" r:id="Re98ee3cac50e414b"/>
    <x:sheet xmlns:r="http://schemas.openxmlformats.org/officeDocument/2006/relationships" name="來源登錄" sheetId="6" r:id="R8f665f84841347d5"/>
    <x:sheet xmlns:r="http://schemas.openxmlformats.org/officeDocument/2006/relationships" name="品質檢查" sheetId="7" r:id="R9a21dcee46a046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00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8"/>
      <x:color rgb="FFFFFFFF"/>
      <x:name val="Noto Sans CJK TC"/>
    </x:font>
    <x:font>
      <x:b/>
      <x:sz val="10"/>
      <x:color rgb="FF17365D"/>
      <x:name val="Noto Sans CJK TC"/>
    </x:font>
    <x:font>
      <x:b/>
      <x:sz val="11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B8C2CC"/>
      </x:left>
      <x:right style="thin">
        <x:color rgb="FFB8C2CC"/>
      </x:right>
      <x:top style="thin">
        <x:color rgb="FFB8C2CC"/>
      </x:top>
      <x:bottom style="thin">
        <x:color rgb="FFB8C2C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1a7ce71a04757" /><Relationship Type="http://schemas.openxmlformats.org/officeDocument/2006/relationships/theme" Target="/xl/theme/theme1.xml" Id="R3a18198e636248df" /><Relationship Type="http://schemas.openxmlformats.org/officeDocument/2006/relationships/sharedStrings" Target="/xl/sharedStrings.xml" Id="R64a1a745526743e4" /><Relationship Type="http://schemas.openxmlformats.org/officeDocument/2006/relationships/worksheet" Target="/xl/worksheets/sheet1.xml" Id="R20769ceab2b64455" /><Relationship Type="http://schemas.openxmlformats.org/officeDocument/2006/relationships/worksheet" Target="/xl/worksheets/sheet2.xml" Id="R2a746596400d4c7d" /><Relationship Type="http://schemas.openxmlformats.org/officeDocument/2006/relationships/worksheet" Target="/xl/worksheets/sheet3.xml" Id="R26da9a53ffd24b22" /><Relationship Type="http://schemas.openxmlformats.org/officeDocument/2006/relationships/worksheet" Target="/xl/worksheets/sheet4.xml" Id="Re2b5b81b399f426d" /><Relationship Type="http://schemas.openxmlformats.org/officeDocument/2006/relationships/worksheet" Target="/xl/worksheets/sheet5.xml" Id="Re98ee3cac50e414b" /><Relationship Type="http://schemas.openxmlformats.org/officeDocument/2006/relationships/worksheet" Target="/xl/worksheets/sheet6.xml" Id="R8f665f84841347d5" /><Relationship Type="http://schemas.openxmlformats.org/officeDocument/2006/relationships/worksheet" Target="/xl/worksheets/sheet7.xml" Id="R9a21dcee46a046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0" t="str">
        <x:v>版本</x:v>
      </x:c>
      <x:c r="B4" s="11" t="str">
        <x:v>2027-v1</x:v>
      </x:c>
      <x:c r="C4" s="11"/>
      <x:c r="D4" s="11"/>
      <x:c r="E4" s="11"/>
      <x:c r="F4" s="11"/>
      <x:c r="G4" s="11"/>
      <x:c r="H4" s="11"/>
      <x:c r="I4" s="2"/>
      <x:c r="J4" s="2"/>
    </x:row>
    <x:row r="5" ht="15" hidden="0" customHeight="1">
      <x:c r="A5" s="10" t="str">
        <x:v>用途</x:v>
      </x:c>
      <x:c r="B5" s="11" t="str">
        <x:v>在取得承運商報價前比較包裝情境；本檔不計算即時運價、關稅、稅金或到貨承諾。</x:v>
      </x:c>
      <x:c r="C5" s="11"/>
      <x:c r="D5" s="11"/>
      <x:c r="E5" s="11"/>
      <x:c r="F5" s="11"/>
      <x:c r="G5" s="11"/>
      <x:c r="H5" s="11"/>
      <x:c r="I5" s="2"/>
      <x:c r="J5" s="2"/>
    </x:row>
    <x:row r="6" ht="15" hidden="0" customHeight="1">
      <x:c r="A6" s="10" t="str">
        <x:v>輸入外箱尺寸、實際含包裝重量、除數、數量與單件體積估計。使用前請確認承運商、服務、帳戶費率類型、市場與進位規則。</x:v>
      </x:c>
      <x:c r="B6" s="11" t="str"/>
      <x:c r="C6" s="11"/>
      <x:c r="D6" s="11"/>
      <x:c r="E6" s="11"/>
      <x:c r="F6" s="11"/>
      <x:c r="G6" s="11"/>
      <x:c r="H6" s="11"/>
      <x:c r="I6" s="2"/>
      <x:c r="J6" s="2"/>
    </x:row>
    <x:row r="7" ht="15" hidden="0" customHeight="1">
      <x:c r="A7" s="10" t="str">
        <x:v>最後確認</x:v>
      </x:c>
      <x:c r="B7" s="11" t="str">
        <x:v>2026-09-21</x:v>
      </x:c>
      <x:c r="C7" s="11"/>
      <x:c r="D7" s="11"/>
      <x:c r="E7" s="11"/>
      <x:c r="F7" s="11"/>
      <x:c r="G7" s="11"/>
      <x:c r="H7" s="11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  <x:mergeCell ref="B5:H5"/>
    <x:mergeCell ref="A6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5.220000267028809" hidden="0" customWidth="1"/>
    <x:col min="3" max="3" width="42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欄位</x:v>
      </x:c>
      <x:c r="B4" s="17" t="str">
        <x:v>數值</x:v>
      </x:c>
      <x:c r="C4" s="17" t="str">
        <x:v>說明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單位系統</x:v>
      </x:c>
      <x:c r="B5" s="21" t="str">
        <x:v>公制（公分／公斤）</x:v>
      </x:c>
      <x:c r="C5" s="11" t="str">
        <x:v>每份工作簿僅使用一種單位體系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可編輯材積除數</x:v>
      </x:c>
      <x:c r="B6" s="22" t="n">
        <x:v>5000</x:v>
      </x:c>
      <x:c r="C6" s="11" t="str">
        <x:v>可由使用者編輯；請確認承運商、服務與市場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最長邊檢查門檻</x:v>
      </x:c>
      <x:c r="B7" s="22" t="n">
        <x:v>100</x:v>
      </x:c>
      <x:c r="C7" s="11" t="str">
        <x:v>僅供檢查，不代表承運商承諾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11" t="str">
        <x:v>單件物品體積</x:v>
      </x:c>
      <x:c r="B8" s="22" t="n">
        <x:v>4800</x:v>
      </x:c>
      <x:c r="C8" s="11" t="str">
        <x:v>單件包裝後物品體積估計，立方公分</x:v>
      </x:c>
      <x:c r="D8" s="2"/>
      <x:c r="E8" s="2"/>
      <x:c r="F8" s="2"/>
      <x:c r="G8" s="2"/>
      <x:c r="H8" s="2"/>
      <x:c r="I8" s="2"/>
      <x:c r="J8" s="2"/>
    </x:row>
    <x:row r="9" ht="15" hidden="0" customHeight="1">
      <x:c r="A9" s="11" t="str">
        <x:v>每箱件數</x:v>
      </x:c>
      <x:c r="B9" s="22" t="n">
        <x:v>6</x:v>
      </x:c>
      <x:c r="C9" s="11" t="str">
        <x:v>每箱件數</x:v>
      </x:c>
      <x:c r="D9" s="2"/>
      <x:c r="E9" s="2"/>
      <x:c r="F9" s="2"/>
      <x:c r="G9" s="2"/>
      <x:c r="H9" s="2"/>
      <x:c r="I9" s="2"/>
      <x:c r="J9" s="2"/>
    </x:row>
    <x:row r="10" ht="15" hidden="0" customHeight="1">
      <x:c r="A10" s="11" t="str">
        <x:v>假設來源標籤</x:v>
      </x:c>
      <x:c r="B10" s="21" t="str">
        <x:v>UPS／FedEx 官方指引</x:v>
      </x:c>
      <x:c r="C10" s="11" t="str">
        <x:v>僅為假設來源標示</x:v>
      </x:c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11" t="str">
        <x:v>最後確認</x:v>
      </x:c>
      <x:c r="B11" s="21" t="str">
        <x:v>2026-09-21</x:v>
      </x:c>
      <x:c r="C11" s="11" t="str">
        <x:v>每季或規則有文件變更時重新確認</x:v>
      </x:c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4.21999979019165" hidden="0" customWidth="1"/>
    <x:col min="3" max="3" width="4.21999979019165" hidden="0" customWidth="1"/>
    <x:col min="4" max="4" width="4.21999979019165" hidden="0" customWidth="1"/>
    <x:col min="5" max="5" width="11.890000343322754" hidden="0" customWidth="1"/>
    <x:col min="6" max="6" width="7" hidden="0" customWidth="1"/>
    <x:col min="7" max="7" width="10.220000267028809" hidden="0" customWidth="1"/>
    <x:col min="8" max="8" width="11.890000343322754" hidden="0" customWidth="1"/>
    <x:col min="9" max="9" width="11.890000343322754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情境</x:v>
      </x:c>
      <x:c r="B4" s="17" t="str">
        <x:v>長</x:v>
      </x:c>
      <x:c r="C4" s="17" t="str">
        <x:v>寬</x:v>
      </x:c>
      <x:c r="D4" s="17" t="str">
        <x:v>高</x:v>
      </x:c>
      <x:c r="E4" s="17" t="str">
        <x:v>實際含包裝重量</x:v>
      </x:c>
      <x:c r="F4" s="17" t="str">
        <x:v>每箱件數</x:v>
      </x:c>
      <x:c r="G4" s="17" t="str">
        <x:v>單件物品體積</x:v>
      </x:c>
      <x:c r="H4" s="17" t="str">
        <x:v>可編輯材積除數</x:v>
      </x:c>
      <x:c r="I4" s="17" t="str">
        <x:v>最長邊檢查門檻</x:v>
      </x:c>
      <x:c r="J4" s="2"/>
    </x:row>
    <x:row r="5" ht="15" hidden="0" customHeight="1">
      <x:c r="A5" s="11" t="str">
        <x:v>基準包裝</x:v>
      </x:c>
      <x:c r="B5" s="22" t="n">
        <x:v>60</x:v>
      </x:c>
      <x:c r="C5" s="22" t="n">
        <x:v>45</x:v>
      </x:c>
      <x:c r="D5" s="22" t="n">
        <x:v>35</x:v>
      </x:c>
      <x:c r="E5" s="22" t="n">
        <x:v>12.4</x:v>
      </x:c>
      <x:c r="F5" s="22" t="n">
        <x:v>6</x:v>
      </x:c>
      <x:c r="G5" s="22" t="n">
        <x:v>4800</x:v>
      </x:c>
      <x:c r="H5" s="22" t="n">
        <x:v>5000</x:v>
      </x:c>
      <x:c r="I5" s="22" t="n">
        <x:v>100</x:v>
      </x:c>
      <x:c r="J5" s="2"/>
    </x:row>
    <x:row r="6" ht="15" hidden="0" customHeight="1">
      <x:c r="A6" s="11" t="str">
        <x:v>縮小包裝</x:v>
      </x:c>
      <x:c r="B6" s="22" t="n">
        <x:v>55</x:v>
      </x:c>
      <x:c r="C6" s="22" t="n">
        <x:v>40</x:v>
      </x:c>
      <x:c r="D6" s="22" t="n">
        <x:v>30</x:v>
      </x:c>
      <x:c r="E6" s="22" t="n">
        <x:v>12.1</x:v>
      </x:c>
      <x:c r="F6" s="22" t="n">
        <x:v>6</x:v>
      </x:c>
      <x:c r="G6" s="22" t="n">
        <x:v>4800</x:v>
      </x:c>
      <x:c r="H6" s="22" t="n">
        <x:v>5000</x:v>
      </x:c>
      <x:c r="I6" s="22" t="n">
        <x:v>100</x:v>
      </x:c>
      <x:c r="J6" s="2"/>
    </x:row>
    <x:row r="7" ht="15" hidden="0" customHeight="1">
      <x:c r="A7" s="11" t="str">
        <x:v>加強保護</x:v>
      </x:c>
      <x:c r="B7" s="22" t="n">
        <x:v>62</x:v>
      </x:c>
      <x:c r="C7" s="22" t="n">
        <x:v>47</x:v>
      </x:c>
      <x:c r="D7" s="22" t="n">
        <x:v>38</x:v>
      </x:c>
      <x:c r="E7" s="22" t="n">
        <x:v>13.2</x:v>
      </x:c>
      <x:c r="F7" s="22" t="n">
        <x:v>6</x:v>
      </x:c>
      <x:c r="G7" s="22" t="n">
        <x:v>4800</x:v>
      </x:c>
      <x:c r="H7" s="22" t="n">
        <x:v>5000</x:v>
      </x:c>
      <x:c r="I7" s="22" t="n">
        <x:v>100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4.33000183105469" hidden="0" customWidth="1"/>
    <x:col min="2" max="2" width="7.440000057220459" hidden="0" customWidth="1"/>
    <x:col min="3" max="3" width="7" hidden="0" customWidth="1"/>
    <x:col min="4" max="4" width="11.890000343322754" hidden="0" customWidth="1"/>
    <x:col min="5" max="5" width="7" hidden="0" customWidth="1"/>
    <x:col min="6" max="6" width="8.670000076293945" hidden="0" customWidth="1"/>
    <x:col min="7" max="7" width="10.220000267028809" hidden="0" customWidth="1"/>
    <x:col min="8" max="8" width="28" hidden="0" customWidth="1"/>
    <x:col min="9" max="9" width="28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情境</x:v>
      </x:c>
      <x:c r="B4" s="17" t="str">
        <x:v>外箱體積</x:v>
      </x:c>
      <x:c r="C4" s="17" t="str">
        <x:v>材積重量</x:v>
      </x:c>
      <x:c r="D4" s="17" t="str">
        <x:v>實際含包裝重量</x:v>
      </x:c>
      <x:c r="E4" s="17" t="str">
        <x:v>計費重量</x:v>
      </x:c>
      <x:c r="F4" s="17" t="str">
        <x:v>裝箱利用率</x:v>
      </x:c>
      <x:c r="G4" s="17" t="str">
        <x:v>相對基準差異</x:v>
      </x:c>
      <x:c r="H4" s="17" t="str">
        <x:v>輸入警示</x:v>
      </x:c>
      <x:c r="I4" s="17" t="str">
        <x:v>假設來源標籤</x:v>
      </x:c>
      <x:c r="J4" s="2"/>
    </x:row>
    <x:row r="5" ht="15" hidden="0" customHeight="1">
      <x:c r="A5" s="11" t="str">
        <x:v>基準包裝</x:v>
      </x:c>
      <x:c r="B5" s="27" t="n">
        <x:f>'包裝情境'!B5*'包裝情境'!C5*'包裝情境'!D5</x:f>
        <x:v>94500</x:v>
      </x:c>
      <x:c r="C5" s="27" t="n">
        <x:f>ROUNDUP(B5/'包裝情境'!H5,0)</x:f>
        <x:v>19</x:v>
      </x:c>
      <x:c r="D5" s="27" t="n">
        <x:f>'包裝情境'!E5</x:f>
        <x:v>12.4</x:v>
      </x:c>
      <x:c r="E5" s="27" t="n">
        <x:f>MAX(C5,D5)</x:f>
        <x:v>19</x:v>
      </x:c>
      <x:c r="F5" s="28" t="n">
        <x:f>('包裝情境'!F5*'包裝情境'!G5)/B5</x:f>
        <x:v>0.3047619047619048</x:v>
      </x:c>
      <x:c r="G5" s="27" t="n">
        <x:f>0</x:f>
        <x:v>0</x:v>
      </x:c>
      <x:c r="H5" s="11" t="str">
        <x:f>IF(OR('包裝情境'!B5&lt;=0,'包裝情境'!C5&lt;=0,'包裝情境'!D5&lt;=0,'包裝情境'!E5&lt;=0,'包裝情境'!H5&lt;=0),"輸入不完整",IF(F5&gt;1,"物品體積超過外箱",IF(MAX('包裝情境'!B5:'包裝情境'!D5)&gt;'包裝情境'!I5,"請檢查輸入","正常")))</x:f>
        <x:v>正常</x:v>
      </x:c>
      <x:c r="I5" s="11" t="str">
        <x:f>'輸入'!B10&amp;" · "&amp;'輸入'!B11</x:f>
        <x:v>UPS／FedEx 官方指引 · 2026-09-21</x:v>
      </x:c>
      <x:c r="J5" s="2"/>
    </x:row>
    <x:row r="6" ht="15" hidden="0" customHeight="1">
      <x:c r="A6" s="11" t="str">
        <x:v>縮小包裝</x:v>
      </x:c>
      <x:c r="B6" s="27" t="n">
        <x:f>'包裝情境'!B6*'包裝情境'!C6*'包裝情境'!D6</x:f>
        <x:v>66000</x:v>
      </x:c>
      <x:c r="C6" s="27" t="n">
        <x:f>ROUNDUP(B6/'包裝情境'!H6,0)</x:f>
        <x:v>14</x:v>
      </x:c>
      <x:c r="D6" s="27" t="n">
        <x:f>'包裝情境'!E6</x:f>
        <x:v>12.1</x:v>
      </x:c>
      <x:c r="E6" s="27" t="n">
        <x:f>MAX(C6,D6)</x:f>
        <x:v>14</x:v>
      </x:c>
      <x:c r="F6" s="28" t="n">
        <x:f>('包裝情境'!F6*'包裝情境'!G6)/B6</x:f>
        <x:v>0.43636363636363634</x:v>
      </x:c>
      <x:c r="G6" s="27" t="n">
        <x:f>E6-$E$5</x:f>
        <x:v>-5</x:v>
      </x:c>
      <x:c r="H6" s="11" t="str">
        <x:f>IF(OR('包裝情境'!B6&lt;=0,'包裝情境'!C6&lt;=0,'包裝情境'!D6&lt;=0,'包裝情境'!E6&lt;=0,'包裝情境'!H6&lt;=0),"輸入不完整",IF(F6&gt;1,"物品體積超過外箱",IF(MAX('包裝情境'!B6:'包裝情境'!D6)&gt;'包裝情境'!I6,"請檢查輸入","正常")))</x:f>
        <x:v>正常</x:v>
      </x:c>
      <x:c r="I6" s="11" t="str">
        <x:f>'輸入'!B10&amp;" · "&amp;'輸入'!B11</x:f>
        <x:v>UPS／FedEx 官方指引 · 2026-09-21</x:v>
      </x:c>
      <x:c r="J6" s="2"/>
    </x:row>
    <x:row r="7" ht="15" hidden="0" customHeight="1">
      <x:c r="A7" s="11" t="str">
        <x:v>加強保護</x:v>
      </x:c>
      <x:c r="B7" s="27" t="n">
        <x:f>'包裝情境'!B7*'包裝情境'!C7*'包裝情境'!D7</x:f>
        <x:v>110732</x:v>
      </x:c>
      <x:c r="C7" s="27" t="n">
        <x:f>ROUNDUP(B7/'包裝情境'!H7,0)</x:f>
        <x:v>23</x:v>
      </x:c>
      <x:c r="D7" s="27" t="n">
        <x:f>'包裝情境'!E7</x:f>
        <x:v>13.2</x:v>
      </x:c>
      <x:c r="E7" s="27" t="n">
        <x:f>MAX(C7,D7)</x:f>
        <x:v>23</x:v>
      </x:c>
      <x:c r="F7" s="28" t="n">
        <x:f>('包裝情境'!F7*'包裝情境'!G7)/B7</x:f>
        <x:v>0.2600874182711411</x:v>
      </x:c>
      <x:c r="G7" s="27" t="n">
        <x:f>E7-$E$5</x:f>
        <x:v>4</x:v>
      </x:c>
      <x:c r="H7" s="11" t="str">
        <x:f>IF(OR('包裝情境'!B7&lt;=0,'包裝情境'!C7&lt;=0,'包裝情境'!D7&lt;=0,'包裝情境'!E7&lt;=0,'包裝情境'!H7&lt;=0),"輸入不完整",IF(F7&gt;1,"物品體積超過外箱",IF(MAX('包裝情境'!B7:'包裝情境'!D7)&gt;'包裝情境'!I7,"請檢查輸入","正常")))</x:f>
        <x:v>正常</x:v>
      </x:c>
      <x:c r="I7" s="11" t="str">
        <x:f>'輸入'!B10&amp;" · "&amp;'輸入'!B11</x:f>
        <x:v>UPS／FedEx 官方指引 · 2026-09-21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7.889999866485596" hidden="0" customWidth="1"/>
    <x:col min="3" max="3" width="11.890000343322754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官方來源</x:v>
      </x:c>
      <x:c r="B4" s="17" t="str">
        <x:v>單位系統</x:v>
      </x:c>
      <x:c r="C4" s="17" t="str">
        <x:v>可編輯材積除數</x:v>
      </x:c>
      <x:c r="D4" s="17" t="str">
        <x:v>方法</x:v>
      </x:c>
      <x:c r="E4" s="17" t="str">
        <x:v>確認日期</x:v>
      </x:c>
      <x:c r="F4" s="17" t="str">
        <x:v>說明</x:v>
      </x:c>
      <x:c r="G4" s="2"/>
      <x:c r="H4" s="2"/>
      <x:c r="I4" s="2"/>
      <x:c r="J4" s="2"/>
    </x:row>
    <x:row r="5" ht="15" hidden="0" customHeight="1">
      <x:c r="A5" s="11" t="str">
        <x:v>UPS US Daily Rates</x:v>
      </x:c>
      <x:c r="B5" s="11" t="str">
        <x:v>in / lb</x:v>
      </x:c>
      <x:c r="C5" s="11" t="n">
        <x:v>139</x:v>
      </x:c>
      <x:c r="D5" s="11" t="str">
        <x:v>長×寬×高÷除數；依承運商規則進位</x:v>
      </x:c>
      <x:c r="E5" s="11" t="str">
        <x:v>2026-09-21</x:v>
      </x:c>
      <x:c r="F5" s="11" t="str">
        <x:v>確認服務與帳戶費率類型</x:v>
      </x:c>
      <x:c r="G5" s="2"/>
      <x:c r="H5" s="2"/>
      <x:c r="I5" s="2"/>
      <x:c r="J5" s="2"/>
    </x:row>
    <x:row r="6" ht="15" hidden="0" customHeight="1">
      <x:c r="A6" s="11" t="str">
        <x:v>UPS US Retail Rates</x:v>
      </x:c>
      <x:c r="B6" s="11" t="str">
        <x:v>in / lb</x:v>
      </x:c>
      <x:c r="C6" s="11" t="n">
        <x:v>166</x:v>
      </x:c>
      <x:c r="D6" s="11" t="str">
        <x:v>長×寬×高÷除數；依承運商規則進位</x:v>
      </x:c>
      <x:c r="E6" s="11" t="str">
        <x:v>2026-09-21</x:v>
      </x:c>
      <x:c r="F6" s="11" t="str">
        <x:v>確認服務與市場</x:v>
      </x:c>
      <x:c r="G6" s="2"/>
      <x:c r="H6" s="2"/>
      <x:c r="I6" s="2"/>
      <x:c r="J6" s="2"/>
    </x:row>
    <x:row r="7" ht="15" hidden="0" customHeight="1">
      <x:c r="A7" s="11" t="str">
        <x:v>FedEx US / Puerto Rico / international</x:v>
      </x:c>
      <x:c r="B7" s="11" t="str">
        <x:v>in / lb</x:v>
      </x:c>
      <x:c r="C7" s="11" t="n">
        <x:v>139</x:v>
      </x:c>
      <x:c r="D7" s="11" t="str">
        <x:v>長×寬×高÷除數；依承運商規則進位</x:v>
      </x:c>
      <x:c r="E7" s="11" t="str">
        <x:v>2026-09-21</x:v>
      </x:c>
      <x:c r="F7" s="11" t="str">
        <x:v>確認服務、市場與最新指引</x:v>
      </x:c>
      <x:c r="G7" s="2"/>
      <x:c r="H7" s="2"/>
      <x:c r="I7" s="2"/>
      <x:c r="J7" s="2"/>
    </x:row>
    <x:row r="8" ht="15" hidden="0" customHeight="1">
      <x:c r="A8" s="11" t="str">
        <x:v>使用者自訂公制情境</x:v>
      </x:c>
      <x:c r="B8" s="11" t="str">
        <x:v>公分／公斤</x:v>
      </x:c>
      <x:c r="C8" s="11" t="n">
        <x:v>5000</x:v>
      </x:c>
      <x:c r="D8" s="11" t="str">
        <x:v>可編輯的規劃假設</x:v>
      </x:c>
      <x:c r="E8" s="11" t="str">
        <x:v>2026-09-21</x:v>
      </x:c>
      <x:c r="F8" s="11" t="str">
        <x:v>不是承運商報價</x:v>
      </x:c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4" hidden="0" customWidth="1"/>
    <x:col min="2" max="2" width="64" hidden="0" customWidth="1"/>
    <x:col min="3" max="3" width="16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官方來源</x:v>
      </x:c>
      <x:c r="B4" s="17" t="str">
        <x:v>支持內容</x:v>
      </x:c>
      <x:c r="C4" s="17" t="str">
        <x:v>確認日期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https://www.ups.com/us/en/support/shipping-support/shipping-dimensions-weight</x:v>
      </x:c>
      <x:c r="B5" s="11" t="str">
        <x:v>量測順序、尺寸進位、材積公式及每日費率 139／零售費率 166 的適用情境</x:v>
      </x:c>
      <x:c r="C5" s="11" t="str">
        <x:v>2026-09-21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https://www.fedex.com/en-us/shipping/packaging/what-is-dimensional-weight.html</x:v>
      </x:c>
      <x:c r="B6" s="11" t="str">
        <x:v>實際重量與材積重量取其較高者；139 適用於頁面所述的美國、波多黎各及國際情境</x:v>
      </x:c>
      <x:c r="C6" s="11" t="str">
        <x:v>2026-09-21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https://giftpack.ai/</x:v>
      </x:c>
      <x:c r="B7" s="11" t="str">
        <x:v>包裝輸入與報價決策核准後的執行層</x:v>
      </x:c>
      <x:c r="C7" s="11" t="str">
        <x:v>2026-09-21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9.109999656677246" hidden="0" customWidth="1"/>
    <x:col min="3" max="3" width="9.109999656677246" hidden="0" customWidth="1"/>
    <x:col min="4" max="4" width="3.7799999713897705" hidden="0" customWidth="1"/>
  </x:cols>
  <x:sheetData>
    <x:row r="1" ht="15" hidden="0" customHeight="1">
      <x:c r="A1" s="5" t="str">
        <x:v>2027 企業禮品包裝與材積重量計算器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檢查項目</x:v>
      </x:c>
      <x:c r="B4" s="17" t="str">
        <x:v>預期</x:v>
      </x:c>
      <x:c r="C4" s="17" t="str">
        <x:v>實際</x:v>
      </x:c>
      <x:c r="D4" s="17" t="str">
        <x:v>狀態</x:v>
      </x:c>
      <x:c r="E4" s="2"/>
      <x:c r="F4" s="2"/>
      <x:c r="G4" s="2"/>
      <x:c r="H4" s="2"/>
      <x:c r="I4" s="2"/>
      <x:c r="J4" s="2"/>
    </x:row>
    <x:row r="5" ht="15" hidden="0" customHeight="1">
      <x:c r="A5" s="11" t="str">
        <x:v>基準外箱體積</x:v>
      </x:c>
      <x:c r="B5" s="31" t="n">
        <x:v>94500</x:v>
      </x:c>
      <x:c r="C5" s="31" t="n">
        <x:f>'結果'!B5</x:f>
        <x:v>94500</x:v>
      </x:c>
      <x:c r="D5" s="11" t="str">
        <x:f>IF(ABS(C5-B5)&lt;0.0002,"通過","失敗")</x:f>
        <x:v>通過</x:v>
      </x:c>
      <x:c r="E5" s="2"/>
      <x:c r="F5" s="2"/>
      <x:c r="G5" s="2"/>
      <x:c r="H5" s="2"/>
      <x:c r="I5" s="2"/>
      <x:c r="J5" s="2"/>
    </x:row>
    <x:row r="6" ht="15" hidden="0" customHeight="1">
      <x:c r="A6" s="11" t="str">
        <x:v>基準材積重量</x:v>
      </x:c>
      <x:c r="B6" s="31" t="n">
        <x:v>19</x:v>
      </x:c>
      <x:c r="C6" s="31" t="n">
        <x:f>'結果'!C5</x:f>
        <x:v>19</x:v>
      </x:c>
      <x:c r="D6" s="11" t="str">
        <x:f>IF(ABS(C6-B6)&lt;0.0002,"通過","失敗")</x:f>
        <x:v>通過</x:v>
      </x:c>
      <x:c r="E6" s="2"/>
      <x:c r="F6" s="2"/>
      <x:c r="G6" s="2"/>
      <x:c r="H6" s="2"/>
      <x:c r="I6" s="2"/>
      <x:c r="J6" s="2"/>
    </x:row>
    <x:row r="7" ht="15" hidden="0" customHeight="1">
      <x:c r="A7" s="11" t="str">
        <x:v>基準計費重量</x:v>
      </x:c>
      <x:c r="B7" s="31" t="n">
        <x:v>19</x:v>
      </x:c>
      <x:c r="C7" s="31" t="n">
        <x:f>'結果'!E5</x:f>
        <x:v>19</x:v>
      </x:c>
      <x:c r="D7" s="11" t="str">
        <x:f>IF(ABS(C7-B7)&lt;0.0002,"通過","失敗")</x:f>
        <x:v>通過</x:v>
      </x:c>
      <x:c r="E7" s="2"/>
      <x:c r="F7" s="2"/>
      <x:c r="G7" s="2"/>
      <x:c r="H7" s="2"/>
      <x:c r="I7" s="2"/>
      <x:c r="J7" s="2"/>
    </x:row>
    <x:row r="8" ht="15" hidden="0" customHeight="1">
      <x:c r="A8" s="11" t="str">
        <x:v>縮小包裝利用率</x:v>
      </x:c>
      <x:c r="B8" s="31" t="n">
        <x:v>0.43636</x:v>
      </x:c>
      <x:c r="C8" s="31" t="n">
        <x:f>'結果'!F6</x:f>
        <x:v>0.43636363636363634</x:v>
      </x:c>
      <x:c r="D8" s="11" t="str">
        <x:f>IF(ABS(C8-B8)&lt;0.0002,"通過","失敗")</x:f>
        <x:v>通過</x:v>
      </x:c>
      <x:c r="E8" s="2"/>
      <x:c r="F8" s="2"/>
      <x:c r="G8" s="2"/>
      <x:c r="H8" s="2"/>
      <x:c r="I8" s="2"/>
      <x:c r="J8" s="2"/>
    </x:row>
    <x:row r="9" ht="15" hidden="0" customHeight="1">
      <x:c r="A9" s="11" t="str">
        <x:v>加強保護相對基準差異</x:v>
      </x:c>
      <x:c r="B9" s="31" t="n">
        <x:v>4</x:v>
      </x:c>
      <x:c r="C9" s="31" t="n">
        <x:f>'結果'!G7</x:f>
        <x:v>4</x:v>
      </x:c>
      <x:c r="D9" s="11" t="str">
        <x:f>IF(ABS(C9-B9)&lt;0.0002,"通過","失敗")</x:f>
        <x:v>通過</x:v>
      </x:c>
      <x:c r="E9" s="2"/>
      <x:c r="F9" s="2"/>
      <x:c r="G9" s="2"/>
      <x:c r="H9" s="2"/>
      <x:c r="I9" s="2"/>
      <x:c r="J9" s="2"/>
    </x:row>
    <x:row r="10" ht="15" hidden="0" customHeight="1">
      <x:c r="A10" s="11" t="str">
        <x:v>公式錯誤數為零</x:v>
      </x:c>
      <x:c r="B10" s="31" t="n">
        <x:v>0</x:v>
      </x:c>
      <x:c r="C10" s="31" t="n">
        <x:v>0</x:v>
      </x:c>
      <x:c r="D10" s="11" t="str">
        <x:f>IF(ABS(C10-B10)&lt;0.0002,"通過","失敗")</x:f>
        <x:v>通過</x:v>
      </x:c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