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ab4a5366a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8858a9dcfca34380"/>
    <x:sheet xmlns:r="http://schemas.openxmlformats.org/officeDocument/2006/relationships" name="欄位字典" sheetId="2" r:id="R23fc8bf809cd44a5"/>
    <x:sheet xmlns:r="http://schemas.openxmlformats.org/officeDocument/2006/relationships" name="匯入資料" sheetId="3" r:id="R9428bb00ff064dd9"/>
    <x:sheet xmlns:r="http://schemas.openxmlformats.org/officeDocument/2006/relationships" name="驗證結果" sheetId="4" r:id="R727ffd0c24d94e1e"/>
    <x:sheet xmlns:r="http://schemas.openxmlformats.org/officeDocument/2006/relationships" name="重複檢查" sheetId="5" r:id="R6e3a01bd3b8d41e5"/>
    <x:sheet xmlns:r="http://schemas.openxmlformats.org/officeDocument/2006/relationships" name="地址檢查" sheetId="6" r:id="R9cade88778c6481d"/>
    <x:sheet xmlns:r="http://schemas.openxmlformats.org/officeDocument/2006/relationships" name="同意與保存" sheetId="7" r:id="R7857c80a687b471b"/>
    <x:sheet xmlns:r="http://schemas.openxmlformats.org/officeDocument/2006/relationships" name="例外佇列" sheetId="8" r:id="R2ebd4f5a48d54a16"/>
    <x:sheet xmlns:r="http://schemas.openxmlformats.org/officeDocument/2006/relationships" name="摘要評分卡" sheetId="9" r:id="R6b3a7f5db8fb4d48"/>
    <x:sheet xmlns:r="http://schemas.openxmlformats.org/officeDocument/2006/relationships" name="變更紀錄" sheetId="10" r:id="Rf342a3eb15e540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9">
    <x:font>
      <x:sz val="11"/>
      <x:name val="Carlito"/>
    </x:font>
    <x:font>
      <x:b/>
      <x:sz val="18"/>
      <x:color rgb="FFFFFFFF"/>
      <x:name val="Noto Sans CJK TC"/>
    </x:font>
    <x:font>
      <x:b/>
      <x:sz val="11"/>
      <x:color rgb="FF203864"/>
      <x:name val="Noto Sans CJK TC"/>
    </x:font>
    <x:font>
      <x:b/>
      <x:sz val="11"/>
      <x:color rgb="FFFFFFFF"/>
      <x:name val="Noto Sans CJK TC"/>
    </x:font>
    <x:font>
      <x:b/>
      <x:sz val="10"/>
      <x:color rgb="FF17223B"/>
      <x:name val="Noto Sans CJK TC"/>
    </x:font>
    <x:font>
      <x:sz val="10"/>
      <x:color rgb="FF17223B"/>
      <x:name val="Noto Sans CJK TC"/>
    </x:font>
    <x:font>
      <x:b/>
      <x:sz val="10"/>
      <x:color rgb="FFFFFFFF"/>
      <x:name val="Noto Sans CJK TC"/>
    </x:font>
    <x:font>
      <x:b/>
      <x:sz val="17"/>
      <x:color rgb="FFFFFFFF"/>
      <x:name val="Noto Sans CJK TC"/>
    </x:font>
    <x:font>
      <x:b/>
      <x:sz val="12"/>
      <x:color rgb="FF17223B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203864"/>
      </x:patternFill>
    </x:fill>
    <x:fill>
      <x:patternFill patternType="solid">
        <x:fgColor rgb="FFD9EAF7"/>
      </x:patternFill>
    </x:fill>
    <x:fill>
      <x:patternFill patternType="solid">
        <x:fgColor rgb="FF00B3B8"/>
      </x:patternFill>
    </x:fill>
    <x:fill>
      <x:patternFill patternType="solid">
        <x:fgColor rgb="FFF7FAFC"/>
      </x:patternFill>
    </x:fill>
    <x:fill>
      <x:patternFill patternType="solid">
        <x:fgColor rgb="FFE8F5F6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2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4" fillId="4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22f14e4894e8a" /><Relationship Type="http://schemas.openxmlformats.org/officeDocument/2006/relationships/theme" Target="/xl/theme/theme1.xml" Id="R9d7e308f7d584618" /><Relationship Type="http://schemas.openxmlformats.org/officeDocument/2006/relationships/sharedStrings" Target="/xl/sharedStrings.xml" Id="R6502f5568ea14687" /><Relationship Type="http://schemas.openxmlformats.org/officeDocument/2006/relationships/worksheet" Target="/xl/worksheets/sheet1.xml" Id="R8858a9dcfca34380" /><Relationship Type="http://schemas.openxmlformats.org/officeDocument/2006/relationships/worksheet" Target="/xl/worksheets/sheet2.xml" Id="R23fc8bf809cd44a5" /><Relationship Type="http://schemas.openxmlformats.org/officeDocument/2006/relationships/worksheet" Target="/xl/worksheets/sheet3.xml" Id="R9428bb00ff064dd9" /><Relationship Type="http://schemas.openxmlformats.org/officeDocument/2006/relationships/worksheet" Target="/xl/worksheets/sheet4.xml" Id="R727ffd0c24d94e1e" /><Relationship Type="http://schemas.openxmlformats.org/officeDocument/2006/relationships/worksheet" Target="/xl/worksheets/sheet5.xml" Id="R6e3a01bd3b8d41e5" /><Relationship Type="http://schemas.openxmlformats.org/officeDocument/2006/relationships/worksheet" Target="/xl/worksheets/sheet6.xml" Id="R9cade88778c6481d" /><Relationship Type="http://schemas.openxmlformats.org/officeDocument/2006/relationships/worksheet" Target="/xl/worksheets/sheet7.xml" Id="R7857c80a687b471b" /><Relationship Type="http://schemas.openxmlformats.org/officeDocument/2006/relationships/worksheet" Target="/xl/worksheets/sheet8.xml" Id="R2ebd4f5a48d54a16" /><Relationship Type="http://schemas.openxmlformats.org/officeDocument/2006/relationships/worksheet" Target="/xl/worksheets/sheet9.xml" Id="R6b3a7f5db8fb4d48" /><Relationship Type="http://schemas.openxmlformats.org/officeDocument/2006/relationships/worksheet" Target="/xl/worksheets/sheet10.xml" Id="Rf342a3eb15e540ae" /></Relationships>
</file>

<file path=xl/theme/theme1.xml><?xml version="1.0" encoding="utf-8"?>
<a:theme xmlns:a="http://schemas.openxmlformats.org/drawingml/2006/main" name="ChatGPT">
  <a:themeElements>
    <a:clrScheme name="Giftpack Audi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03864"/>
      </a:accent1>
      <a:accent2>
        <a:srgbClr val="00B3B8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Giftpack Audi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27.780000686645508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30" customHeight="1">
      <x:c r="A1" s="15" t="str">
        <x:v>收件人資料品質稽核工作簿 2026</x:v>
      </x:c>
      <x:c r="B1" s="15"/>
      <x:c r="C1" s="15"/>
      <x:c r="D1" s="15"/>
      <x:c r="E1" s="15"/>
      <x:c r="F1" s="15"/>
    </x:row>
    <x:row r="2">
      <x:c r="A2" s="16" t="str">
        <x:v>版本 2026.09｜僅含合成範例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7" t="str">
        <x:v>用途</x:v>
      </x:c>
      <x:c r="B4" s="17" t="str">
        <x:v>發送前的收件人紀錄整備稽核</x:v>
      </x:c>
      <x:c r="C4" s="17"/>
      <x:c r="D4" s="17"/>
      <x:c r="E4" s="17"/>
      <x:c r="F4" s="17"/>
    </x:row>
    <x:row r="5">
      <x:c r="A5" s="17" t="str">
        <x:v>負責人</x:v>
      </x:c>
      <x:c r="B5" s="17" t="str">
        <x:v>方案營運與來源系統負責人</x:v>
      </x:c>
      <x:c r="C5" s="17"/>
      <x:c r="D5" s="17"/>
      <x:c r="E5" s="17"/>
      <x:c r="F5" s="17"/>
    </x:row>
    <x:row r="6">
      <x:c r="A6" s="17" t="str">
        <x:v>規則</x:v>
      </x:c>
      <x:c r="B6" s="17" t="str">
        <x:v>先處理阻擋再處理警示，並回到來源修正</x:v>
      </x:c>
      <x:c r="C6" s="17"/>
      <x:c r="D6" s="17"/>
      <x:c r="E6" s="17"/>
      <x:c r="F6" s="17"/>
    </x:row>
    <x:row r="7">
      <x:c r="A7" s="17" t="str">
        <x:v>嚴重度</x:v>
      </x:c>
      <x:c r="B7" s="17" t="str">
        <x:v>阻擋／警示／通過</x:v>
      </x:c>
      <x:c r="C7" s="17"/>
      <x:c r="D7" s="17"/>
      <x:c r="E7" s="17"/>
      <x:c r="F7" s="17"/>
    </x:row>
    <x:row r="8">
      <x:c r="A8" s="17" t="str">
        <x:v>驗收證據</x:v>
      </x:c>
      <x:c r="B8" s="17" t="str">
        <x:v>簽核評分卡、例外負責人與來源修正證據</x:v>
      </x:c>
      <x:c r="C8" s="17"/>
      <x:c r="D8" s="17"/>
      <x:c r="E8" s="17"/>
      <x:c r="F8" s="17"/>
    </x:row>
    <x:row r="9">
      <x:c r="A9" s="17" t="str">
        <x:v>隱私限制</x:v>
      </x:c>
      <x:c r="B9" s="17" t="str">
        <x:v>僅為作業指標，不等同身分證明或法律意見</x:v>
      </x:c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  <x:row r="11">
      <x:c r="A11" s="18" t="str">
        <x:v>執行流程</x:v>
      </x:c>
      <x:c r="B11" s="18"/>
      <x:c r="C11" s="18"/>
      <x:c r="D11" s="18"/>
      <x:c r="E11" s="18"/>
      <x:c r="F11" s="18"/>
    </x:row>
    <x:row r="12">
      <x:c r="A12" s="17" t="str">
        <x:v>一、複製匯入資料工作表並對應來源欄位；公開範本不得放入真實個資。</x:v>
      </x:c>
      <x:c r="B12" s="17"/>
      <x:c r="C12" s="17"/>
      <x:c r="D12" s="17"/>
      <x:c r="E12" s="17"/>
      <x:c r="F12" s="17"/>
    </x:row>
    <x:row r="13">
      <x:c r="A13" s="17" t="str">
        <x:v>二、將工作用資料貼入匯入資料，識別碼應採假名化處理。</x:v>
      </x:c>
      <x:c r="B13" s="17"/>
      <x:c r="C13" s="17"/>
      <x:c r="D13" s="17"/>
      <x:c r="E13" s="17"/>
      <x:c r="F13" s="17"/>
    </x:row>
    <x:row r="14">
      <x:c r="A14" s="17" t="str">
        <x:v>三、先檢視驗證結果並處理阻擋，再處理警示。</x:v>
      </x:c>
      <x:c r="B14" s="17"/>
      <x:c r="C14" s="17"/>
      <x:c r="D14" s="17"/>
      <x:c r="E14" s="17"/>
      <x:c r="F14" s="17"/>
    </x:row>
    <x:row r="15">
      <x:c r="A15" s="17" t="str">
        <x:v>四、回到來源系統修正，再重新匯出並重跑檢查。</x:v>
      </x:c>
      <x:c r="B15" s="17"/>
      <x:c r="C15" s="17"/>
      <x:c r="D15" s="17"/>
      <x:c r="E15" s="17"/>
      <x:c r="F15" s="17"/>
    </x:row>
    <x:row r="16">
      <x:c r="A16" s="17" t="str">
        <x:v>五、發送前留下負責人、證據、決策與工作副本刪除日期。</x:v>
      </x:c>
      <x:c r="B16" s="17"/>
      <x:c r="C16" s="17"/>
      <x:c r="D16" s="17"/>
      <x:c r="E16" s="17"/>
      <x:c r="F16" s="17"/>
    </x:row>
  </x:sheetData>
  <x:mergeCells>
    <x:mergeCell ref="A1:F1"/>
    <x:mergeCell ref="A2:F2"/>
    <x:mergeCell ref="A11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36.66999816894531" hidden="0" customWidth="1"/>
    <x:col min="3" max="3" width="14.4399995803833" hidden="0" customWidth="1"/>
    <x:col min="4" max="4" width="11.109999656677246" hidden="0" customWidth="1"/>
  </x:cols>
  <x:sheetData>
    <x:row r="1" ht="22.5" customHeight="1">
      <x:c r="A1" s="23" t="str">
        <x:v>規則</x:v>
      </x:c>
      <x:c r="B1" s="23" t="str">
        <x:v>說明</x:v>
      </x:c>
      <x:c r="C1" s="23" t="str">
        <x:v>需求</x:v>
      </x:c>
      <x:c r="D1" s="23" t="str">
        <x:v>嚴重度</x:v>
      </x:c>
    </x:row>
    <x:row r="2">
      <x:c r="A2" s="17" t="str">
        <x:v>收件人識別碼</x:v>
      </x:c>
      <x:c r="B2" s="17" t="str">
        <x:v>穩定且假名化的鍵值</x:v>
      </x:c>
      <x:c r="C2" s="17" t="str">
        <x:v>必填</x:v>
      </x:c>
      <x:c r="D2" s="17" t="str">
        <x:v>阻擋</x:v>
      </x:c>
    </x:row>
    <x:row r="3">
      <x:c r="A3" s="17" t="str">
        <x:v>電子郵件</x:v>
      </x:c>
      <x:c r="B3" s="17" t="str">
        <x:v>寄送位址；僅做語法檢查，不能證明身分</x:v>
      </x:c>
      <x:c r="C3" s="17" t="str">
        <x:v>條件必填</x:v>
      </x:c>
      <x:c r="D3" s="17" t="str">
        <x:v>阻擋</x:v>
      </x:c>
    </x:row>
    <x:row r="4">
      <x:c r="A4" s="17" t="str">
        <x:v>國家代碼</x:v>
      </x:c>
      <x:c r="B4" s="17" t="str">
        <x:v>兩碼國家路由提示</x:v>
      </x:c>
      <x:c r="C4" s="17" t="str">
        <x:v>必填</x:v>
      </x:c>
      <x:c r="D4" s="17" t="str">
        <x:v>阻擋</x:v>
      </x:c>
    </x:row>
    <x:row r="5">
      <x:c r="A5" s="17" t="str">
        <x:v>地址欄位</x:v>
      </x:c>
      <x:c r="B5" s="17" t="str">
        <x:v>郵務路由輸入</x:v>
      </x:c>
      <x:c r="C5" s="17" t="str">
        <x:v>條件必填</x:v>
      </x:c>
      <x:c r="D5" s="17" t="str">
        <x:v>阻擋</x:v>
      </x:c>
    </x:row>
    <x:row r="6">
      <x:c r="A6" s="17" t="str">
        <x:v>已同意</x:v>
      </x:c>
      <x:c r="B6" s="17" t="str">
        <x:v>紀錄允許聯絡的狀態</x:v>
      </x:c>
      <x:c r="C6" s="17" t="str">
        <x:v>必填</x:v>
      </x:c>
      <x:c r="D6" s="17" t="str">
        <x:v>阻擋</x:v>
      </x:c>
    </x:row>
    <x:row r="7">
      <x:c r="A7" s="17" t="str">
        <x:v>已排除</x:v>
      </x:c>
      <x:c r="B7" s="17" t="str">
        <x:v>不得聯絡狀態</x:v>
      </x:c>
      <x:c r="C7" s="17" t="str">
        <x:v>必填</x:v>
      </x:c>
      <x:c r="D7" s="17" t="str">
        <x:v>阻擋</x:v>
      </x:c>
    </x:row>
    <x:row r="8">
      <x:c r="A8" s="17" t="str">
        <x:v>最近確認日</x:v>
      </x:c>
      <x:c r="B8" s="17" t="str">
        <x:v>來源最後確認日期</x:v>
      </x:c>
      <x:c r="C8" s="17" t="str">
        <x:v>必填</x:v>
      </x:c>
      <x:c r="D8" s="17" t="str">
        <x:v>警示</x:v>
      </x:c>
    </x:row>
    <x:row r="9">
      <x:c r="A9" s="17" t="str">
        <x:v>資料負責人</x:v>
      </x:c>
      <x:c r="B9" s="17" t="str">
        <x:v>負責修正的角色</x:v>
      </x:c>
      <x:c r="C9" s="17" t="str">
        <x:v>必填</x:v>
      </x:c>
      <x:c r="D9" s="17" t="str">
        <x:v>警示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1.109999656677246" hidden="0" customWidth="1"/>
    <x:col min="3" max="3" width="11.109999656677246" hidden="0" customWidth="1"/>
    <x:col min="4" max="4" width="21.110000610351562" hidden="0" customWidth="1"/>
    <x:col min="5" max="5" width="10" hidden="0" customWidth="1"/>
    <x:col min="6" max="6" width="25.559999465942383" hidden="0" customWidth="1"/>
    <x:col min="7" max="7" width="14.4399995803833" hidden="0" customWidth="1"/>
    <x:col min="8" max="8" width="13.329999923706055" hidden="0" customWidth="1"/>
    <x:col min="9" max="9" width="12.220000267028809" hidden="0" customWidth="1"/>
    <x:col min="10" max="10" width="11.109999656677246" hidden="0" customWidth="1"/>
    <x:col min="11" max="11" width="10" hidden="0" customWidth="1"/>
    <x:col min="12" max="12" width="11.109999656677246" hidden="0" customWidth="1"/>
    <x:col min="13" max="13" width="13.329999923706055" hidden="0" customWidth="1"/>
    <x:col min="14" max="14" width="12.220000267028809" hidden="0" customWidth="1"/>
    <x:col min="15" max="15" width="14.4399995803833" hidden="0" customWidth="1"/>
    <x:col min="16" max="16" width="24.440000534057617" hidden="0" customWidth="1"/>
  </x:cols>
  <x:sheetData>
    <x:row r="1" ht="22.5" customHeight="1">
      <x:c r="A1" s="23" t="str">
        <x:v>收件人識別碼</x:v>
      </x:c>
      <x:c r="B1" s="23" t="str">
        <x:v>名字</x:v>
      </x:c>
      <x:c r="C1" s="23" t="str">
        <x:v>姓氏</x:v>
      </x:c>
      <x:c r="D1" s="23" t="str">
        <x:v>電子郵件</x:v>
      </x:c>
      <x:c r="E1" s="23" t="str">
        <x:v>國家代碼</x:v>
      </x:c>
      <x:c r="F1" s="23" t="str">
        <x:v>地址第一行</x:v>
      </x:c>
      <x:c r="G1" s="23" t="str">
        <x:v>城市</x:v>
      </x:c>
      <x:c r="H1" s="23" t="str">
        <x:v>州省地區</x:v>
      </x:c>
      <x:c r="I1" s="23" t="str">
        <x:v>郵遞區號</x:v>
      </x:c>
      <x:c r="J1" s="23" t="str">
        <x:v>語系</x:v>
      </x:c>
      <x:c r="K1" s="23" t="str">
        <x:v>已同意</x:v>
      </x:c>
      <x:c r="L1" s="23" t="str">
        <x:v>已排除</x:v>
      </x:c>
      <x:c r="M1" s="23" t="str">
        <x:v>最近確認日</x:v>
      </x:c>
      <x:c r="N1" s="23" t="str">
        <x:v>來源系統</x:v>
      </x:c>
      <x:c r="O1" s="23" t="str">
        <x:v>資料負責人</x:v>
      </x:c>
      <x:c r="P1" s="23" t="str">
        <x:v>備註</x:v>
      </x:c>
    </x:row>
    <x:row r="2">
      <x:c r="A2" s="17" t="str">
        <x:v>R-1001</x:v>
      </x:c>
      <x:c r="B2" s="17" t="str">
        <x:v>Avery</x:v>
      </x:c>
      <x:c r="C2" s="17" t="str">
        <x:v>Lee</x:v>
      </x:c>
      <x:c r="D2" s="17" t="str">
        <x:v>avery@example.test</x:v>
      </x:c>
      <x:c r="E2" s="17" t="str">
        <x:v>US</x:v>
      </x:c>
      <x:c r="F2" s="17" t="str">
        <x:v>18 Market St</x:v>
      </x:c>
      <x:c r="G2" s="17" t="str">
        <x:v>Boston</x:v>
      </x:c>
      <x:c r="H2" s="17" t="str">
        <x:v>MA</x:v>
      </x:c>
      <x:c r="I2" s="17" t="str">
        <x:v>02110</x:v>
      </x:c>
      <x:c r="J2" s="17" t="str">
        <x:v>en-US</x:v>
      </x:c>
      <x:c r="K2" s="17" t="str">
        <x:v>是</x:v>
      </x:c>
      <x:c r="L2" s="17" t="str">
        <x:v>否</x:v>
      </x:c>
      <x:c r="M2" s="17" t="str">
        <x:v>2026-08-15</x:v>
      </x:c>
      <x:c r="N2" s="17" t="str">
        <x:v>HRIS</x:v>
      </x:c>
      <x:c r="O2" s="17" t="str">
        <x:v>People Ops</x:v>
      </x:c>
      <x:c r="P2" s="17" t="str">
        <x:v>合成的有效資料列</x:v>
      </x:c>
    </x:row>
    <x:row r="3">
      <x:c r="A3" s="17" t="str">
        <x:v>R-1002</x:v>
      </x:c>
      <x:c r="B3" s="17" t="str">
        <x:v>Morgan</x:v>
      </x:c>
      <x:c r="C3" s="17" t="str">
        <x:v>Chen</x:v>
      </x:c>
      <x:c r="D3" s="17" t="str">
        <x:v>morgan@example.test</x:v>
      </x:c>
      <x:c r="E3" s="17" t="str">
        <x:v>TW</x:v>
      </x:c>
      <x:c r="F3" s="17" t="str">
        <x:v>忠孝東路一段1號</x:v>
      </x:c>
      <x:c r="G3" s="17" t="str">
        <x:v>臺北市</x:v>
      </x:c>
      <x:c r="H3" s="17" t="str"/>
      <x:c r="I3" s="17" t="str">
        <x:v>100</x:v>
      </x:c>
      <x:c r="J3" s="17" t="str">
        <x:v>zh-TW</x:v>
      </x:c>
      <x:c r="K3" s="17" t="str">
        <x:v>是</x:v>
      </x:c>
      <x:c r="L3" s="17" t="str">
        <x:v>否</x:v>
      </x:c>
      <x:c r="M3" s="17" t="str">
        <x:v>2026-04-10</x:v>
      </x:c>
      <x:c r="N3" s="17" t="str">
        <x:v>HRIS</x:v>
      </x:c>
      <x:c r="O3" s="17" t="str">
        <x:v>People Ops</x:v>
      </x:c>
      <x:c r="P3" s="17" t="str">
        <x:v>合成的重複種子</x:v>
      </x:c>
    </x:row>
    <x:row r="4">
      <x:c r="A4" s="17" t="str">
        <x:v>R-1003</x:v>
      </x:c>
      <x:c r="B4" s="17" t="str">
        <x:v>Morgan</x:v>
      </x:c>
      <x:c r="C4" s="17" t="str">
        <x:v>Chen</x:v>
      </x:c>
      <x:c r="D4" s="17" t="str">
        <x:v>morgan@example.test</x:v>
      </x:c>
      <x:c r="E4" s="17" t="str"/>
      <x:c r="F4" s="17" t="str"/>
      <x:c r="G4" s="17" t="str"/>
      <x:c r="H4" s="17" t="str"/>
      <x:c r="I4" s="17" t="str"/>
      <x:c r="J4" s="17" t="str">
        <x:v>zh-TW</x:v>
      </x:c>
      <x:c r="K4" s="17" t="str">
        <x:v>是</x:v>
      </x:c>
      <x:c r="L4" s="17" t="str">
        <x:v>否</x:v>
      </x:c>
      <x:c r="M4" s="17" t="str">
        <x:v>2025-01-10</x:v>
      </x:c>
      <x:c r="N4" s="17" t="str">
        <x:v>CRM</x:v>
      </x:c>
      <x:c r="O4" s="17" t="str">
        <x:v>Sales Ops</x:v>
      </x:c>
      <x:c r="P4" s="17" t="str">
        <x:v>缺少路由欄位</x:v>
      </x:c>
    </x:row>
    <x:row r="5">
      <x:c r="A5" s="17" t="str">
        <x:v>R-1004</x:v>
      </x:c>
      <x:c r="B5" s="17" t="str">
        <x:v>Ren</x:v>
      </x:c>
      <x:c r="C5" s="17" t="str">
        <x:v>Sato</x:v>
      </x:c>
      <x:c r="D5" s="17" t="str">
        <x:v>ren.example.test</x:v>
      </x:c>
      <x:c r="E5" s="17" t="str">
        <x:v>JP</x:v>
      </x:c>
      <x:c r="F5" s="17" t="str">
        <x:v>丸の内一丁目</x:v>
      </x:c>
      <x:c r="G5" s="17" t="str">
        <x:v>千代田区</x:v>
      </x:c>
      <x:c r="H5" s="17" t="str">
        <x:v>東京都</x:v>
      </x:c>
      <x:c r="I5" s="17" t="str">
        <x:v>100-0005</x:v>
      </x:c>
      <x:c r="J5" s="17" t="str">
        <x:v>ja-JP</x:v>
      </x:c>
      <x:c r="K5" s="17" t="str">
        <x:v>是</x:v>
      </x:c>
      <x:c r="L5" s="17" t="str">
        <x:v>否</x:v>
      </x:c>
      <x:c r="M5" s="17" t="str">
        <x:v>2026-09-01</x:v>
      </x:c>
      <x:c r="N5" s="17" t="str">
        <x:v>CRM</x:v>
      </x:c>
      <x:c r="O5" s="17" t="str">
        <x:v>Privacy Ops</x:v>
      </x:c>
      <x:c r="P5" s="17" t="str">
        <x:v>排除狀態衝突</x:v>
      </x:c>
    </x:row>
    <x:row r="6">
      <x:c r="A6" s="17" t="str">
        <x:v>R-1005</x:v>
      </x:c>
      <x:c r="B6" s="17" t="str">
        <x:v>Jiwoo</x:v>
      </x:c>
      <x:c r="C6" s="17" t="str">
        <x:v>Kim</x:v>
      </x:c>
      <x:c r="D6" s="17" t="str">
        <x:v>jiwoo@example.test</x:v>
      </x:c>
      <x:c r="E6" s="17" t="str">
        <x:v>KR</x:v>
      </x:c>
      <x:c r="F6" s="17" t="str">
        <x:v>세종대로 110</x:v>
      </x:c>
      <x:c r="G6" s="17" t="str">
        <x:v>서울특별시</x:v>
      </x:c>
      <x:c r="H6" s="17" t="str"/>
      <x:c r="I6" s="17" t="str">
        <x:v>04524</x:v>
      </x:c>
      <x:c r="J6" s="17" t="str">
        <x:v>ko-KR</x:v>
      </x:c>
      <x:c r="K6" s="17" t="str">
        <x:v>是</x:v>
      </x:c>
      <x:c r="L6" s="17" t="str">
        <x:v>否</x:v>
      </x:c>
      <x:c r="M6" s="17" t="str">
        <x:v>2024-06-30</x:v>
      </x:c>
      <x:c r="N6" s="17" t="str">
        <x:v>CSV</x:v>
      </x:c>
      <x:c r="O6" s="17" t="str">
        <x:v>Regional Ops</x:v>
      </x:c>
      <x:c r="P6" s="17" t="str">
        <x:v>確認日期過舊</x:v>
      </x:c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</x:row>
    <x:row r="8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</x:row>
    <x:row r="9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</x:row>
  </x:sheetData>
  <x:dataValidations count="1">
    <x:dataValidation type="list" allowBlank="1" showDropDown="0" sqref="K2:L101">
      <x:formula1>"是,否"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2.220000267028809" hidden="0" customWidth="1"/>
    <x:col min="3" max="3" width="13.329999923706055" hidden="0" customWidth="1"/>
    <x:col min="4" max="4" width="11.109999656677246" hidden="0" customWidth="1"/>
    <x:col min="5" max="5" width="11.109999656677246" hidden="0" customWidth="1"/>
    <x:col min="6" max="6" width="14.4399995803833" hidden="0" customWidth="1"/>
    <x:col min="7" max="7" width="12.220000267028809" hidden="0" customWidth="1"/>
    <x:col min="8" max="8" width="11.109999656677246" hidden="0" customWidth="1"/>
    <x:col min="9" max="9" width="13.329999923706055" hidden="0" customWidth="1"/>
  </x:cols>
  <x:sheetData>
    <x:row r="1" ht="22.5" customHeight="1">
      <x:c r="A1" s="23" t="str">
        <x:v>收件人識別碼</x:v>
      </x:c>
      <x:c r="B1" s="23" t="str">
        <x:v>Completeness</x:v>
      </x:c>
      <x:c r="C1" s="23" t="str">
        <x:v>Email syntax</x:v>
      </x:c>
      <x:c r="D1" s="23" t="str">
        <x:v>Country</x:v>
      </x:c>
      <x:c r="E1" s="23" t="str">
        <x:v>Duplicate</x:v>
      </x:c>
      <x:c r="F1" s="23" t="str">
        <x:v>Consent conflict</x:v>
      </x:c>
      <x:c r="G1" s="23" t="str">
        <x:v>Stale data</x:v>
      </x:c>
      <x:c r="H1" s="23" t="str">
        <x:v>Issue count</x:v>
      </x:c>
      <x:c r="I1" s="23" t="str">
        <x:v>Launch decision</x:v>
      </x:c>
    </x:row>
    <x:row r="2">
      <x:c r="A2" s="17" t="str">
        <x:f>IF('匯入資料'!A2="","",'匯入資料'!A2)</x:f>
        <x:v>R-1001</x:v>
      </x:c>
      <x:c r="B2" s="25" t="n">
        <x:f>IF(A2="","",COUNTIF('匯入資料'!B2:P2,"&lt;&gt;")/15)</x:f>
        <x:v>1</x:v>
      </x:c>
      <x:c r="C2" s="26" t="str">
        <x:f>IF(A2="","",IF(AND(ISNUMBER(SEARCH("@",'匯入資料'!D2)),ISNUMBER(SEARCH(".",'匯入資料'!D2))),"通過","阻擋"))</x:f>
        <x:v>通過</x:v>
      </x:c>
      <x:c r="D2" s="26" t="str">
        <x:f>IF(A2="","",IF(LEN('匯入資料'!E2)=2,"通過","阻擋"))</x:f>
        <x:v>通過</x:v>
      </x:c>
      <x:c r="E2" s="26" t="str">
        <x:f>IF(A2="","",IF(COUNTIF('匯入資料'!D$2:D$101,'匯入資料'!D2)&gt;1,"阻擋","通過"))</x:f>
        <x:v>通過</x:v>
      </x:c>
      <x:c r="F2" s="26" t="str">
        <x:f>IF(A2="","",IF(AND('匯入資料'!K2="是",'匯入資料'!L2="是"),"阻擋","通過"))</x:f>
        <x:v>通過</x:v>
      </x:c>
      <x:c r="G2" s="26" t="str">
        <x:f>IF(A2="","",IF('匯入資料'!M2&lt;"2025-09-24","警示","通過"))</x:f>
        <x:v>通過</x:v>
      </x:c>
      <x:c r="H2" s="26" t="n">
        <x:f>IF(A2="","",COUNTIF(C2:F2,"阻擋")+COUNTIF(G2:G2,"警示"))</x:f>
        <x:v>0</x:v>
      </x:c>
      <x:c r="I2" s="26" t="str">
        <x:f>IF(A2="","",IF(COUNTIF(C2:F2,"阻擋")&gt;0,"阻擋",IF(COUNTIF(G2:G2,"警示")&gt;0,"警示","通過")))</x:f>
        <x:v>通過</x:v>
      </x:c>
    </x:row>
    <x:row r="3">
      <x:c r="A3" s="17" t="str">
        <x:f>IF('匯入資料'!A3="","",'匯入資料'!A3)</x:f>
        <x:v>R-1002</x:v>
      </x:c>
      <x:c r="B3" s="25" t="n">
        <x:f>IF(A3="","",COUNTIF('匯入資料'!B3:P3,"&lt;&gt;")/15)</x:f>
        <x:v>1</x:v>
      </x:c>
      <x:c r="C3" s="26" t="str">
        <x:f>IF(A3="","",IF(AND(ISNUMBER(SEARCH("@",'匯入資料'!D3)),ISNUMBER(SEARCH(".",'匯入資料'!D3))),"通過","阻擋"))</x:f>
        <x:v>通過</x:v>
      </x:c>
      <x:c r="D3" s="26" t="str">
        <x:f>IF(A3="","",IF(LEN('匯入資料'!E3)=2,"通過","阻擋"))</x:f>
        <x:v>通過</x:v>
      </x:c>
      <x:c r="E3" s="26" t="str">
        <x:f>IF(A3="","",IF(COUNTIF('匯入資料'!D$2:D$101,'匯入資料'!D3)&gt;1,"阻擋","通過"))</x:f>
        <x:v>阻擋</x:v>
      </x:c>
      <x:c r="F3" s="26" t="str">
        <x:f>IF(A3="","",IF(AND('匯入資料'!K3="是",'匯入資料'!L3="是"),"阻擋","通過"))</x:f>
        <x:v>通過</x:v>
      </x:c>
      <x:c r="G3" s="26" t="str">
        <x:f>IF(A3="","",IF('匯入資料'!M3&lt;"2025-09-24","警示","通過"))</x:f>
        <x:v>通過</x:v>
      </x:c>
      <x:c r="H3" s="26" t="n">
        <x:f>IF(A3="","",COUNTIF(C3:F3,"阻擋")+COUNTIF(G3:G3,"警示"))</x:f>
        <x:v>1</x:v>
      </x:c>
      <x:c r="I3" s="26" t="str">
        <x:f>IF(A3="","",IF(COUNTIF(C3:F3,"阻擋")&gt;0,"阻擋",IF(COUNTIF(G3:G3,"警示")&gt;0,"警示","通過")))</x:f>
        <x:v>阻擋</x:v>
      </x:c>
    </x:row>
    <x:row r="4">
      <x:c r="A4" s="17" t="str">
        <x:f>IF('匯入資料'!A4="","",'匯入資料'!A4)</x:f>
        <x:v>R-1003</x:v>
      </x:c>
      <x:c r="B4" s="25" t="n">
        <x:f>IF(A4="","",COUNTIF('匯入資料'!B4:P4,"&lt;&gt;")/15)</x:f>
        <x:v>1</x:v>
      </x:c>
      <x:c r="C4" s="26" t="str">
        <x:f>IF(A4="","",IF(AND(ISNUMBER(SEARCH("@",'匯入資料'!D4)),ISNUMBER(SEARCH(".",'匯入資料'!D4))),"通過","阻擋"))</x:f>
        <x:v>通過</x:v>
      </x:c>
      <x:c r="D4" s="26" t="str">
        <x:f>IF(A4="","",IF(LEN('匯入資料'!E4)=2,"通過","阻擋"))</x:f>
        <x:v>阻擋</x:v>
      </x:c>
      <x:c r="E4" s="26" t="str">
        <x:f>IF(A4="","",IF(COUNTIF('匯入資料'!D$2:D$101,'匯入資料'!D4)&gt;1,"阻擋","通過"))</x:f>
        <x:v>阻擋</x:v>
      </x:c>
      <x:c r="F4" s="26" t="str">
        <x:f>IF(A4="","",IF(AND('匯入資料'!K4="是",'匯入資料'!L4="是"),"阻擋","通過"))</x:f>
        <x:v>通過</x:v>
      </x:c>
      <x:c r="G4" s="26" t="str">
        <x:f>IF(A4="","",IF('匯入資料'!M4&lt;"2025-09-24","警示","通過"))</x:f>
        <x:v>警示</x:v>
      </x:c>
      <x:c r="H4" s="26" t="n">
        <x:f>IF(A4="","",COUNTIF(C4:F4,"阻擋")+COUNTIF(G4:G4,"警示"))</x:f>
        <x:v>3</x:v>
      </x:c>
      <x:c r="I4" s="26" t="str">
        <x:f>IF(A4="","",IF(COUNTIF(C4:F4,"阻擋")&gt;0,"阻擋",IF(COUNTIF(G4:G4,"警示")&gt;0,"警示","通過")))</x:f>
        <x:v>阻擋</x:v>
      </x:c>
    </x:row>
    <x:row r="5">
      <x:c r="A5" s="17" t="str">
        <x:f>IF('匯入資料'!A5="","",'匯入資料'!A5)</x:f>
        <x:v>R-1004</x:v>
      </x:c>
      <x:c r="B5" s="25" t="n">
        <x:f>IF(A5="","",COUNTIF('匯入資料'!B5:P5,"&lt;&gt;")/15)</x:f>
        <x:v>1</x:v>
      </x:c>
      <x:c r="C5" s="26" t="str">
        <x:f>IF(A5="","",IF(AND(ISNUMBER(SEARCH("@",'匯入資料'!D5)),ISNUMBER(SEARCH(".",'匯入資料'!D5))),"通過","阻擋"))</x:f>
        <x:v>阻擋</x:v>
      </x:c>
      <x:c r="D5" s="26" t="str">
        <x:f>IF(A5="","",IF(LEN('匯入資料'!E5)=2,"通過","阻擋"))</x:f>
        <x:v>通過</x:v>
      </x:c>
      <x:c r="E5" s="26" t="str">
        <x:f>IF(A5="","",IF(COUNTIF('匯入資料'!D$2:D$101,'匯入資料'!D5)&gt;1,"阻擋","通過"))</x:f>
        <x:v>通過</x:v>
      </x:c>
      <x:c r="F5" s="26" t="str">
        <x:f>IF(A5="","",IF(AND('匯入資料'!K5="是",'匯入資料'!L5="是"),"阻擋","通過"))</x:f>
        <x:v>通過</x:v>
      </x:c>
      <x:c r="G5" s="26" t="str">
        <x:f>IF(A5="","",IF('匯入資料'!M5&lt;"2025-09-24","警示","通過"))</x:f>
        <x:v>通過</x:v>
      </x:c>
      <x:c r="H5" s="26" t="n">
        <x:f>IF(A5="","",COUNTIF(C5:F5,"阻擋")+COUNTIF(G5:G5,"警示"))</x:f>
        <x:v>1</x:v>
      </x:c>
      <x:c r="I5" s="26" t="str">
        <x:f>IF(A5="","",IF(COUNTIF(C5:F5,"阻擋")&gt;0,"阻擋",IF(COUNTIF(G5:G5,"警示")&gt;0,"警示","通過")))</x:f>
        <x:v>阻擋</x:v>
      </x:c>
    </x:row>
    <x:row r="6">
      <x:c r="A6" s="17" t="str">
        <x:f>IF('匯入資料'!A6="","",'匯入資料'!A6)</x:f>
        <x:v>R-1005</x:v>
      </x:c>
      <x:c r="B6" s="25" t="n">
        <x:f>IF(A6="","",COUNTIF('匯入資料'!B6:P6,"&lt;&gt;")/15)</x:f>
        <x:v>1</x:v>
      </x:c>
      <x:c r="C6" s="26" t="str">
        <x:f>IF(A6="","",IF(AND(ISNUMBER(SEARCH("@",'匯入資料'!D6)),ISNUMBER(SEARCH(".",'匯入資料'!D6))),"通過","阻擋"))</x:f>
        <x:v>通過</x:v>
      </x:c>
      <x:c r="D6" s="26" t="str">
        <x:f>IF(A6="","",IF(LEN('匯入資料'!E6)=2,"通過","阻擋"))</x:f>
        <x:v>通過</x:v>
      </x:c>
      <x:c r="E6" s="26" t="str">
        <x:f>IF(A6="","",IF(COUNTIF('匯入資料'!D$2:D$101,'匯入資料'!D6)&gt;1,"阻擋","通過"))</x:f>
        <x:v>通過</x:v>
      </x:c>
      <x:c r="F6" s="26" t="str">
        <x:f>IF(A6="","",IF(AND('匯入資料'!K6="是",'匯入資料'!L6="是"),"阻擋","通過"))</x:f>
        <x:v>通過</x:v>
      </x:c>
      <x:c r="G6" s="26" t="str">
        <x:f>IF(A6="","",IF('匯入資料'!M6&lt;"2025-09-24","警示","通過"))</x:f>
        <x:v>警示</x:v>
      </x:c>
      <x:c r="H6" s="26" t="n">
        <x:f>IF(A6="","",COUNTIF(C6:F6,"阻擋")+COUNTIF(G6:G6,"警示"))</x:f>
        <x:v>1</x:v>
      </x:c>
      <x:c r="I6" s="26" t="str">
        <x:f>IF(A6="","",IF(COUNTIF(C6:F6,"阻擋")&gt;0,"阻擋",IF(COUNTIF(G6:G6,"警示")&gt;0,"警示","通過")))</x:f>
        <x:v>警示</x:v>
      </x:c>
    </x:row>
    <x:row r="7">
      <x:c r="A7" s="17" t="str">
        <x:f>IF('匯入資料'!A7="","",'匯入資料'!A7)</x:f>
      </x:c>
      <x:c r="B7" s="25" t="str">
        <x:f>IF(A7="","",COUNTIF('匯入資料'!B7:P7,"&lt;&gt;")/15)</x:f>
      </x:c>
      <x:c r="C7" s="26" t="str">
        <x:f>IF(A7="","",IF(AND(ISNUMBER(SEARCH("@",'匯入資料'!D7)),ISNUMBER(SEARCH(".",'匯入資料'!D7))),"通過","阻擋"))</x:f>
      </x:c>
      <x:c r="D7" s="26" t="str">
        <x:f>IF(A7="","",IF(LEN('匯入資料'!E7)=2,"通過","阻擋"))</x:f>
      </x:c>
      <x:c r="E7" s="26" t="str">
        <x:f>IF(A7="","",IF(COUNTIF('匯入資料'!D$2:D$101,'匯入資料'!D7)&gt;1,"阻擋","通過"))</x:f>
      </x:c>
      <x:c r="F7" s="26" t="str">
        <x:f>IF(A7="","",IF(AND('匯入資料'!K7="是",'匯入資料'!L7="是"),"阻擋","通過"))</x:f>
      </x:c>
      <x:c r="G7" s="26" t="str">
        <x:f>IF(A7="","",IF('匯入資料'!M7&lt;"2025-09-24","警示","通過"))</x:f>
      </x:c>
      <x:c r="H7" s="26" t="str">
        <x:f>IF(A7="","",COUNTIF(C7:F7,"阻擋")+COUNTIF(G7:G7,"警示"))</x:f>
      </x:c>
      <x:c r="I7" s="26" t="str">
        <x:f>IF(A7="","",IF(COUNTIF(C7:F7,"阻擋")&gt;0,"阻擋",IF(COUNTIF(G7:G7,"警示")&gt;0,"警示","通過")))</x:f>
      </x:c>
    </x:row>
    <x:row r="8">
      <x:c r="A8" s="17" t="str">
        <x:f>IF('匯入資料'!A8="","",'匯入資料'!A8)</x:f>
      </x:c>
      <x:c r="B8" s="25" t="str">
        <x:f>IF(A8="","",COUNTIF('匯入資料'!B8:P8,"&lt;&gt;")/15)</x:f>
      </x:c>
      <x:c r="C8" s="26" t="str">
        <x:f>IF(A8="","",IF(AND(ISNUMBER(SEARCH("@",'匯入資料'!D8)),ISNUMBER(SEARCH(".",'匯入資料'!D8))),"通過","阻擋"))</x:f>
      </x:c>
      <x:c r="D8" s="26" t="str">
        <x:f>IF(A8="","",IF(LEN('匯入資料'!E8)=2,"通過","阻擋"))</x:f>
      </x:c>
      <x:c r="E8" s="26" t="str">
        <x:f>IF(A8="","",IF(COUNTIF('匯入資料'!D$2:D$101,'匯入資料'!D8)&gt;1,"阻擋","通過"))</x:f>
      </x:c>
      <x:c r="F8" s="26" t="str">
        <x:f>IF(A8="","",IF(AND('匯入資料'!K8="是",'匯入資料'!L8="是"),"阻擋","通過"))</x:f>
      </x:c>
      <x:c r="G8" s="26" t="str">
        <x:f>IF(A8="","",IF('匯入資料'!M8&lt;"2025-09-24","警示","通過"))</x:f>
      </x:c>
      <x:c r="H8" s="26" t="str">
        <x:f>IF(A8="","",COUNTIF(C8:F8,"阻擋")+COUNTIF(G8:G8,"警示"))</x:f>
      </x:c>
      <x:c r="I8" s="26" t="str">
        <x:f>IF(A8="","",IF(COUNTIF(C8:F8,"阻擋")&gt;0,"阻擋",IF(COUNTIF(G8:G8,"警示")&gt;0,"警示","通過")))</x:f>
      </x:c>
    </x:row>
    <x:row r="9">
      <x:c r="A9" s="17" t="str">
        <x:f>IF('匯入資料'!A9="","",'匯入資料'!A9)</x:f>
      </x:c>
      <x:c r="B9" s="25" t="str">
        <x:f>IF(A9="","",COUNTIF('匯入資料'!B9:P9,"&lt;&gt;")/15)</x:f>
      </x:c>
      <x:c r="C9" s="26" t="str">
        <x:f>IF(A9="","",IF(AND(ISNUMBER(SEARCH("@",'匯入資料'!D9)),ISNUMBER(SEARCH(".",'匯入資料'!D9))),"通過","阻擋"))</x:f>
      </x:c>
      <x:c r="D9" s="26" t="str">
        <x:f>IF(A9="","",IF(LEN('匯入資料'!E9)=2,"通過","阻擋"))</x:f>
      </x:c>
      <x:c r="E9" s="26" t="str">
        <x:f>IF(A9="","",IF(COUNTIF('匯入資料'!D$2:D$101,'匯入資料'!D9)&gt;1,"阻擋","通過"))</x:f>
      </x:c>
      <x:c r="F9" s="26" t="str">
        <x:f>IF(A9="","",IF(AND('匯入資料'!K9="是",'匯入資料'!L9="是"),"阻擋","通過"))</x:f>
      </x:c>
      <x:c r="G9" s="26" t="str">
        <x:f>IF(A9="","",IF('匯入資料'!M9&lt;"2025-09-24","警示","通過"))</x:f>
      </x:c>
      <x:c r="H9" s="26" t="str">
        <x:f>IF(A9="","",COUNTIF(C9:F9,"阻擋")+COUNTIF(G9:G9,"警示"))</x:f>
      </x:c>
      <x:c r="I9" s="26" t="str">
        <x:f>IF(A9="","",IF(COUNTIF(C9:F9,"阻擋")&gt;0,"阻擋",IF(COUNTIF(G9:G9,"警示")&gt;0,"警示","通過")))</x:f>
      </x:c>
    </x:row>
    <x:row r="10">
      <x:c r="A10" s="17" t="str">
        <x:f>IF('匯入資料'!A10="","",'匯入資料'!A10)</x:f>
      </x:c>
      <x:c r="B10" s="25" t="str">
        <x:f>IF(A10="","",COUNTIF('匯入資料'!B10:P10,"&lt;&gt;")/15)</x:f>
      </x:c>
      <x:c r="C10" s="26" t="str">
        <x:f>IF(A10="","",IF(AND(ISNUMBER(SEARCH("@",'匯入資料'!D10)),ISNUMBER(SEARCH(".",'匯入資料'!D10))),"通過","阻擋"))</x:f>
      </x:c>
      <x:c r="D10" s="26" t="str">
        <x:f>IF(A10="","",IF(LEN('匯入資料'!E10)=2,"通過","阻擋"))</x:f>
      </x:c>
      <x:c r="E10" s="26" t="str">
        <x:f>IF(A10="","",IF(COUNTIF('匯入資料'!D$2:D$101,'匯入資料'!D10)&gt;1,"阻擋","通過"))</x:f>
      </x:c>
      <x:c r="F10" s="26" t="str">
        <x:f>IF(A10="","",IF(AND('匯入資料'!K10="是",'匯入資料'!L10="是"),"阻擋","通過"))</x:f>
      </x:c>
      <x:c r="G10" s="26" t="str">
        <x:f>IF(A10="","",IF('匯入資料'!M10&lt;"2025-09-24","警示","通過"))</x:f>
      </x:c>
      <x:c r="H10" s="26" t="str">
        <x:f>IF(A10="","",COUNTIF(C10:F10,"阻擋")+COUNTIF(G10:G10,"警示"))</x:f>
      </x:c>
      <x:c r="I10" s="26" t="str">
        <x:f>IF(A10="","",IF(COUNTIF(C10:F10,"阻擋")&gt;0,"阻擋",IF(COUNTIF(G10:G10,"警示")&gt;0,"警示","通過")))</x:f>
      </x:c>
    </x:row>
    <x:row r="11">
      <x:c r="A11" s="17" t="str">
        <x:f>IF('匯入資料'!A11="","",'匯入資料'!A11)</x:f>
      </x:c>
      <x:c r="B11" s="25" t="str">
        <x:f>IF(A11="","",COUNTIF('匯入資料'!B11:P11,"&lt;&gt;")/15)</x:f>
      </x:c>
      <x:c r="C11" s="26" t="str">
        <x:f>IF(A11="","",IF(AND(ISNUMBER(SEARCH("@",'匯入資料'!D11)),ISNUMBER(SEARCH(".",'匯入資料'!D11))),"通過","阻擋"))</x:f>
      </x:c>
      <x:c r="D11" s="26" t="str">
        <x:f>IF(A11="","",IF(LEN('匯入資料'!E11)=2,"通過","阻擋"))</x:f>
      </x:c>
      <x:c r="E11" s="26" t="str">
        <x:f>IF(A11="","",IF(COUNTIF('匯入資料'!D$2:D$101,'匯入資料'!D11)&gt;1,"阻擋","通過"))</x:f>
      </x:c>
      <x:c r="F11" s="26" t="str">
        <x:f>IF(A11="","",IF(AND('匯入資料'!K11="是",'匯入資料'!L11="是"),"阻擋","通過"))</x:f>
      </x:c>
      <x:c r="G11" s="26" t="str">
        <x:f>IF(A11="","",IF('匯入資料'!M11&lt;"2025-09-24","警示","通過"))</x:f>
      </x:c>
      <x:c r="H11" s="26" t="str">
        <x:f>IF(A11="","",COUNTIF(C11:F11,"阻擋")+COUNTIF(G11:G11,"警示"))</x:f>
      </x:c>
      <x:c r="I11" s="26" t="str">
        <x:f>IF(A11="","",IF(COUNTIF(C11:F11,"阻擋")&gt;0,"阻擋",IF(COUNTIF(G11:G11,"警示")&gt;0,"警示","通過")))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23.329999923706055" hidden="0" customWidth="1"/>
    <x:col min="3" max="3" width="12.220000267028809" hidden="0" customWidth="1"/>
    <x:col min="4" max="4" width="12.220000267028809" hidden="0" customWidth="1"/>
    <x:col min="5" max="5" width="16.670000076293945" hidden="0" customWidth="1"/>
  </x:cols>
  <x:sheetData>
    <x:row r="1" ht="22.5" customHeight="1">
      <x:c r="A1" s="23" t="str">
        <x:v>收件人識別碼</x:v>
      </x:c>
      <x:c r="B1" s="23" t="str">
        <x:v>電子郵件</x:v>
      </x:c>
      <x:c r="C1" s="23" t="str">
        <x:v>重複次數</x:v>
      </x:c>
      <x:c r="D1" s="23" t="str">
        <x:v>判定</x:v>
      </x:c>
      <x:c r="E1" s="23" t="str">
        <x:v>資料負責人</x:v>
      </x:c>
    </x:row>
    <x:row r="2">
      <x:c r="A2" s="26" t="str">
        <x:f>IF('匯入資料'!A2="","",'匯入資料'!A2)</x:f>
        <x:v>R-1001</x:v>
      </x:c>
      <x:c r="B2" s="26" t="str">
        <x:f>IF(A2="","",'匯入資料'!D2)</x:f>
        <x:v>avery@example.test</x:v>
      </x:c>
      <x:c r="C2" s="26" t="n">
        <x:f>IF(A2="","",COUNTIF('匯入資料'!D$2:D$101,B2))</x:f>
        <x:v>1</x:v>
      </x:c>
      <x:c r="D2" s="26" t="str">
        <x:f>IF(A2="","",IF(C2&gt;1,"阻擋","通過"))</x:f>
        <x:v>通過</x:v>
      </x:c>
      <x:c r="E2" s="26" t="str">
        <x:f>IF(A2="","",'匯入資料'!O2)</x:f>
        <x:v>People Ops</x:v>
      </x:c>
    </x:row>
    <x:row r="3">
      <x:c r="A3" s="26" t="str">
        <x:f>IF('匯入資料'!A3="","",'匯入資料'!A3)</x:f>
        <x:v>R-1002</x:v>
      </x:c>
      <x:c r="B3" s="26" t="str">
        <x:f>IF(A3="","",'匯入資料'!D3)</x:f>
        <x:v>morgan@example.test</x:v>
      </x:c>
      <x:c r="C3" s="26" t="n">
        <x:f>IF(A3="","",COUNTIF('匯入資料'!D$2:D$101,B3))</x:f>
        <x:v>2</x:v>
      </x:c>
      <x:c r="D3" s="26" t="str">
        <x:f>IF(A3="","",IF(C3&gt;1,"阻擋","通過"))</x:f>
        <x:v>阻擋</x:v>
      </x:c>
      <x:c r="E3" s="26" t="str">
        <x:f>IF(A3="","",'匯入資料'!O3)</x:f>
        <x:v>People Ops</x:v>
      </x:c>
    </x:row>
    <x:row r="4">
      <x:c r="A4" s="26" t="str">
        <x:f>IF('匯入資料'!A4="","",'匯入資料'!A4)</x:f>
        <x:v>R-1003</x:v>
      </x:c>
      <x:c r="B4" s="26" t="str">
        <x:f>IF(A4="","",'匯入資料'!D4)</x:f>
        <x:v>morgan@example.test</x:v>
      </x:c>
      <x:c r="C4" s="26" t="n">
        <x:f>IF(A4="","",COUNTIF('匯入資料'!D$2:D$101,B4))</x:f>
        <x:v>2</x:v>
      </x:c>
      <x:c r="D4" s="26" t="str">
        <x:f>IF(A4="","",IF(C4&gt;1,"阻擋","通過"))</x:f>
        <x:v>阻擋</x:v>
      </x:c>
      <x:c r="E4" s="26" t="str">
        <x:f>IF(A4="","",'匯入資料'!O4)</x:f>
        <x:v>Sales Ops</x:v>
      </x:c>
    </x:row>
    <x:row r="5">
      <x:c r="A5" s="26" t="str">
        <x:f>IF('匯入資料'!A5="","",'匯入資料'!A5)</x:f>
        <x:v>R-1004</x:v>
      </x:c>
      <x:c r="B5" s="26" t="str">
        <x:f>IF(A5="","",'匯入資料'!D5)</x:f>
        <x:v>ren.example.test</x:v>
      </x:c>
      <x:c r="C5" s="26" t="n">
        <x:f>IF(A5="","",COUNTIF('匯入資料'!D$2:D$101,B5))</x:f>
        <x:v>1</x:v>
      </x:c>
      <x:c r="D5" s="26" t="str">
        <x:f>IF(A5="","",IF(C5&gt;1,"阻擋","通過"))</x:f>
        <x:v>通過</x:v>
      </x:c>
      <x:c r="E5" s="26" t="str">
        <x:f>IF(A5="","",'匯入資料'!O5)</x:f>
        <x:v>Privacy Ops</x:v>
      </x:c>
    </x:row>
    <x:row r="6">
      <x:c r="A6" s="26" t="str">
        <x:f>IF('匯入資料'!A6="","",'匯入資料'!A6)</x:f>
        <x:v>R-1005</x:v>
      </x:c>
      <x:c r="B6" s="26" t="str">
        <x:f>IF(A6="","",'匯入資料'!D6)</x:f>
        <x:v>jiwoo@example.test</x:v>
      </x:c>
      <x:c r="C6" s="26" t="n">
        <x:f>IF(A6="","",COUNTIF('匯入資料'!D$2:D$101,B6))</x:f>
        <x:v>1</x:v>
      </x:c>
      <x:c r="D6" s="26" t="str">
        <x:f>IF(A6="","",IF(C6&gt;1,"阻擋","通過"))</x:f>
        <x:v>通過</x:v>
      </x:c>
      <x:c r="E6" s="26" t="str">
        <x:f>IF(A6="","",'匯入資料'!O6)</x:f>
        <x:v>Regional Ops</x:v>
      </x:c>
    </x:row>
    <x:row r="7">
      <x:c r="A7" s="26" t="str">
        <x:f>IF('匯入資料'!A7="","",'匯入資料'!A7)</x:f>
      </x:c>
      <x:c r="B7" s="26" t="str">
        <x:f>IF(A7="","",'匯入資料'!D7)</x:f>
      </x:c>
      <x:c r="C7" s="26" t="str">
        <x:f>IF(A7="","",COUNTIF('匯入資料'!D$2:D$101,B7))</x:f>
      </x:c>
      <x:c r="D7" s="26" t="str">
        <x:f>IF(A7="","",IF(C7&gt;1,"阻擋","通過"))</x:f>
      </x:c>
      <x:c r="E7" s="26" t="str">
        <x:f>IF(A7="","",'匯入資料'!O7)</x:f>
      </x:c>
    </x:row>
    <x:row r="8">
      <x:c r="A8" s="26" t="str">
        <x:f>IF('匯入資料'!A8="","",'匯入資料'!A8)</x:f>
      </x:c>
      <x:c r="B8" s="26" t="str">
        <x:f>IF(A8="","",'匯入資料'!D8)</x:f>
      </x:c>
      <x:c r="C8" s="26" t="str">
        <x:f>IF(A8="","",COUNTIF('匯入資料'!D$2:D$101,B8))</x:f>
      </x:c>
      <x:c r="D8" s="26" t="str">
        <x:f>IF(A8="","",IF(C8&gt;1,"阻擋","通過"))</x:f>
      </x:c>
      <x:c r="E8" s="26" t="str">
        <x:f>IF(A8="","",'匯入資料'!O8)</x:f>
      </x:c>
    </x:row>
    <x:row r="9">
      <x:c r="A9" s="26" t="str">
        <x:f>IF('匯入資料'!A9="","",'匯入資料'!A9)</x:f>
      </x:c>
      <x:c r="B9" s="26" t="str">
        <x:f>IF(A9="","",'匯入資料'!D9)</x:f>
      </x:c>
      <x:c r="C9" s="26" t="str">
        <x:f>IF(A9="","",COUNTIF('匯入資料'!D$2:D$101,B9))</x:f>
      </x:c>
      <x:c r="D9" s="26" t="str">
        <x:f>IF(A9="","",IF(C9&gt;1,"阻擋","通過"))</x:f>
      </x:c>
      <x:c r="E9" s="26" t="str">
        <x:f>IF(A9="","",'匯入資料'!O9)</x:f>
      </x:c>
    </x:row>
    <x:row r="10">
      <x:c r="A10" s="26" t="str">
        <x:f>IF('匯入資料'!A10="","",'匯入資料'!A10)</x:f>
      </x:c>
      <x:c r="B10" s="26" t="str">
        <x:f>IF(A10="","",'匯入資料'!D10)</x:f>
      </x:c>
      <x:c r="C10" s="26" t="str">
        <x:f>IF(A10="","",COUNTIF('匯入資料'!D$2:D$101,B10))</x:f>
      </x:c>
      <x:c r="D10" s="26" t="str">
        <x:f>IF(A10="","",IF(C10&gt;1,"阻擋","通過"))</x:f>
      </x:c>
      <x:c r="E10" s="26" t="str">
        <x:f>IF(A10="","",'匯入資料'!O10)</x:f>
      </x:c>
    </x:row>
    <x:row r="11">
      <x:c r="A11" s="26" t="str">
        <x:f>IF('匯入資料'!A11="","",'匯入資料'!A11)</x:f>
      </x:c>
      <x:c r="B11" s="26" t="str">
        <x:f>IF(A11="","",'匯入資料'!D11)</x:f>
      </x:c>
      <x:c r="C11" s="26" t="str">
        <x:f>IF(A11="","",COUNTIF('匯入資料'!D$2:D$101,B11))</x:f>
      </x:c>
      <x:c r="D11" s="26" t="str">
        <x:f>IF(A11="","",IF(C11&gt;1,"阻擋","通過"))</x:f>
      </x:c>
      <x:c r="E11" s="26" t="str">
        <x:f>IF(A11="","",'匯入資料'!O11)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0.5600004196167" hidden="0" customWidth="1"/>
    <x:col min="3" max="3" width="25.559999465942383" hidden="0" customWidth="1"/>
    <x:col min="4" max="4" width="14.4399995803833" hidden="0" customWidth="1"/>
    <x:col min="5" max="5" width="12.220000267028809" hidden="0" customWidth="1"/>
    <x:col min="6" max="6" width="13.329999923706055" hidden="0" customWidth="1"/>
    <x:col min="7" max="7" width="12.220000267028809" hidden="0" customWidth="1"/>
  </x:cols>
  <x:sheetData>
    <x:row r="1" ht="22.5" customHeight="1">
      <x:c r="A1" s="23" t="str">
        <x:v>收件人識別碼</x:v>
      </x:c>
      <x:c r="B1" s="23" t="str">
        <x:v>國家代碼</x:v>
      </x:c>
      <x:c r="C1" s="23" t="str">
        <x:v>地址第一行</x:v>
      </x:c>
      <x:c r="D1" s="23" t="str">
        <x:v>城市</x:v>
      </x:c>
      <x:c r="E1" s="23" t="str">
        <x:v>郵遞區號</x:v>
      </x:c>
      <x:c r="F1" s="23" t="str">
        <x:v>必填欄位數</x:v>
      </x:c>
      <x:c r="G1" s="23" t="str">
        <x:v>判定</x:v>
      </x:c>
    </x:row>
    <x:row r="2">
      <x:c r="A2" s="26" t="str">
        <x:f>IF('匯入資料'!A2="","",'匯入資料'!A2)</x:f>
        <x:v>R-1001</x:v>
      </x:c>
      <x:c r="B2" s="26" t="str">
        <x:f>IF(A2="","",'匯入資料'!E2)</x:f>
        <x:v>US</x:v>
      </x:c>
      <x:c r="C2" s="26" t="str">
        <x:f>IF(A2="","",'匯入資料'!F2)</x:f>
        <x:v>18 Market St</x:v>
      </x:c>
      <x:c r="D2" s="26" t="str">
        <x:f>IF(A2="","",'匯入資料'!G2)</x:f>
        <x:v>Boston</x:v>
      </x:c>
      <x:c r="E2" s="26" t="str">
        <x:f>IF(A2="","",'匯入資料'!I2)</x:f>
        <x:v>02110</x:v>
      </x:c>
      <x:c r="F2" s="26" t="n">
        <x:f>IF(A2="","",COUNTIF(B2:E2,"&lt;&gt;"))</x:f>
        <x:v>4</x:v>
      </x:c>
      <x:c r="G2" s="26" t="str">
        <x:f>IF(A2="","",IF(F2&lt;4,"阻擋","通過"))</x:f>
        <x:v>通過</x:v>
      </x:c>
    </x:row>
    <x:row r="3">
      <x:c r="A3" s="26" t="str">
        <x:f>IF('匯入資料'!A3="","",'匯入資料'!A3)</x:f>
        <x:v>R-1002</x:v>
      </x:c>
      <x:c r="B3" s="26" t="str">
        <x:f>IF(A3="","",'匯入資料'!E3)</x:f>
        <x:v>TW</x:v>
      </x:c>
      <x:c r="C3" s="26" t="str">
        <x:f>IF(A3="","",'匯入資料'!F3)</x:f>
        <x:v>忠孝東路一段1號</x:v>
      </x:c>
      <x:c r="D3" s="26" t="str">
        <x:f>IF(A3="","",'匯入資料'!G3)</x:f>
        <x:v>臺北市</x:v>
      </x:c>
      <x:c r="E3" s="26" t="str">
        <x:f>IF(A3="","",'匯入資料'!I3)</x:f>
        <x:v>100</x:v>
      </x:c>
      <x:c r="F3" s="26" t="n">
        <x:f>IF(A3="","",COUNTIF(B3:E3,"&lt;&gt;"))</x:f>
        <x:v>4</x:v>
      </x:c>
      <x:c r="G3" s="26" t="str">
        <x:f>IF(A3="","",IF(F3&lt;4,"阻擋","通過"))</x:f>
        <x:v>通過</x:v>
      </x:c>
    </x:row>
    <x:row r="4">
      <x:c r="A4" s="26" t="str">
        <x:f>IF('匯入資料'!A4="","",'匯入資料'!A4)</x:f>
        <x:v>R-1003</x:v>
      </x:c>
      <x:c r="B4" s="26" t="str">
        <x:f>IF(A4="","",'匯入資料'!E4)</x:f>
      </x:c>
      <x:c r="C4" s="26" t="str">
        <x:f>IF(A4="","",'匯入資料'!F4)</x:f>
      </x:c>
      <x:c r="D4" s="26" t="str">
        <x:f>IF(A4="","",'匯入資料'!G4)</x:f>
      </x:c>
      <x:c r="E4" s="26" t="str">
        <x:f>IF(A4="","",'匯入資料'!I4)</x:f>
      </x:c>
      <x:c r="F4" s="26" t="n">
        <x:f>IF(A4="","",COUNTIF(B4:E4,"&lt;&gt;"))</x:f>
        <x:v>4</x:v>
      </x:c>
      <x:c r="G4" s="26" t="str">
        <x:f>IF(A4="","",IF(F4&lt;4,"阻擋","通過"))</x:f>
        <x:v>通過</x:v>
      </x:c>
    </x:row>
    <x:row r="5">
      <x:c r="A5" s="26" t="str">
        <x:f>IF('匯入資料'!A5="","",'匯入資料'!A5)</x:f>
        <x:v>R-1004</x:v>
      </x:c>
      <x:c r="B5" s="26" t="str">
        <x:f>IF(A5="","",'匯入資料'!E5)</x:f>
        <x:v>JP</x:v>
      </x:c>
      <x:c r="C5" s="26" t="str">
        <x:f>IF(A5="","",'匯入資料'!F5)</x:f>
        <x:v>丸の内一丁目</x:v>
      </x:c>
      <x:c r="D5" s="26" t="str">
        <x:f>IF(A5="","",'匯入資料'!G5)</x:f>
        <x:v>千代田区</x:v>
      </x:c>
      <x:c r="E5" s="26" t="str">
        <x:f>IF(A5="","",'匯入資料'!I5)</x:f>
        <x:v>100-0005</x:v>
      </x:c>
      <x:c r="F5" s="26" t="n">
        <x:f>IF(A5="","",COUNTIF(B5:E5,"&lt;&gt;"))</x:f>
        <x:v>4</x:v>
      </x:c>
      <x:c r="G5" s="26" t="str">
        <x:f>IF(A5="","",IF(F5&lt;4,"阻擋","通過"))</x:f>
        <x:v>通過</x:v>
      </x:c>
    </x:row>
    <x:row r="6">
      <x:c r="A6" s="26" t="str">
        <x:f>IF('匯入資料'!A6="","",'匯入資料'!A6)</x:f>
        <x:v>R-1005</x:v>
      </x:c>
      <x:c r="B6" s="26" t="str">
        <x:f>IF(A6="","",'匯入資料'!E6)</x:f>
        <x:v>KR</x:v>
      </x:c>
      <x:c r="C6" s="26" t="str">
        <x:f>IF(A6="","",'匯入資料'!F6)</x:f>
        <x:v>세종대로 110</x:v>
      </x:c>
      <x:c r="D6" s="26" t="str">
        <x:f>IF(A6="","",'匯入資料'!G6)</x:f>
        <x:v>서울특별시</x:v>
      </x:c>
      <x:c r="E6" s="26" t="str">
        <x:f>IF(A6="","",'匯入資料'!I6)</x:f>
        <x:v>04524</x:v>
      </x:c>
      <x:c r="F6" s="26" t="n">
        <x:f>IF(A6="","",COUNTIF(B6:E6,"&lt;&gt;"))</x:f>
        <x:v>4</x:v>
      </x:c>
      <x:c r="G6" s="26" t="str">
        <x:f>IF(A6="","",IF(F6&lt;4,"阻擋","通過"))</x:f>
        <x:v>通過</x:v>
      </x:c>
    </x:row>
    <x:row r="7">
      <x:c r="A7" s="26" t="str">
        <x:f>IF('匯入資料'!A7="","",'匯入資料'!A7)</x:f>
      </x:c>
      <x:c r="B7" s="26" t="str">
        <x:f>IF(A7="","",'匯入資料'!E7)</x:f>
      </x:c>
      <x:c r="C7" s="26" t="str">
        <x:f>IF(A7="","",'匯入資料'!F7)</x:f>
      </x:c>
      <x:c r="D7" s="26" t="str">
        <x:f>IF(A7="","",'匯入資料'!G7)</x:f>
      </x:c>
      <x:c r="E7" s="26" t="str">
        <x:f>IF(A7="","",'匯入資料'!I7)</x:f>
      </x:c>
      <x:c r="F7" s="26" t="str">
        <x:f>IF(A7="","",COUNTIF(B7:E7,"&lt;&gt;"))</x:f>
      </x:c>
      <x:c r="G7" s="26" t="str">
        <x:f>IF(A7="","",IF(F7&lt;4,"阻擋","通過"))</x:f>
      </x:c>
    </x:row>
    <x:row r="8">
      <x:c r="A8" s="26" t="str">
        <x:f>IF('匯入資料'!A8="","",'匯入資料'!A8)</x:f>
      </x:c>
      <x:c r="B8" s="26" t="str">
        <x:f>IF(A8="","",'匯入資料'!E8)</x:f>
      </x:c>
      <x:c r="C8" s="26" t="str">
        <x:f>IF(A8="","",'匯入資料'!F8)</x:f>
      </x:c>
      <x:c r="D8" s="26" t="str">
        <x:f>IF(A8="","",'匯入資料'!G8)</x:f>
      </x:c>
      <x:c r="E8" s="26" t="str">
        <x:f>IF(A8="","",'匯入資料'!I8)</x:f>
      </x:c>
      <x:c r="F8" s="26" t="str">
        <x:f>IF(A8="","",COUNTIF(B8:E8,"&lt;&gt;"))</x:f>
      </x:c>
      <x:c r="G8" s="26" t="str">
        <x:f>IF(A8="","",IF(F8&lt;4,"阻擋","通過"))</x:f>
      </x:c>
    </x:row>
    <x:row r="9">
      <x:c r="A9" s="26" t="str">
        <x:f>IF('匯入資料'!A9="","",'匯入資料'!A9)</x:f>
      </x:c>
      <x:c r="B9" s="26" t="str">
        <x:f>IF(A9="","",'匯入資料'!E9)</x:f>
      </x:c>
      <x:c r="C9" s="26" t="str">
        <x:f>IF(A9="","",'匯入資料'!F9)</x:f>
      </x:c>
      <x:c r="D9" s="26" t="str">
        <x:f>IF(A9="","",'匯入資料'!G9)</x:f>
      </x:c>
      <x:c r="E9" s="26" t="str">
        <x:f>IF(A9="","",'匯入資料'!I9)</x:f>
      </x:c>
      <x:c r="F9" s="26" t="str">
        <x:f>IF(A9="","",COUNTIF(B9:E9,"&lt;&gt;"))</x:f>
      </x:c>
      <x:c r="G9" s="26" t="str">
        <x:f>IF(A9="","",IF(F9&lt;4,"阻擋","通過"))</x:f>
      </x:c>
    </x:row>
    <x:row r="10">
      <x:c r="A10" s="26" t="str">
        <x:f>IF('匯入資料'!A10="","",'匯入資料'!A10)</x:f>
      </x:c>
      <x:c r="B10" s="26" t="str">
        <x:f>IF(A10="","",'匯入資料'!E10)</x:f>
      </x:c>
      <x:c r="C10" s="26" t="str">
        <x:f>IF(A10="","",'匯入資料'!F10)</x:f>
      </x:c>
      <x:c r="D10" s="26" t="str">
        <x:f>IF(A10="","",'匯入資料'!G10)</x:f>
      </x:c>
      <x:c r="E10" s="26" t="str">
        <x:f>IF(A10="","",'匯入資料'!I10)</x:f>
      </x:c>
      <x:c r="F10" s="26" t="str">
        <x:f>IF(A10="","",COUNTIF(B10:E10,"&lt;&gt;"))</x:f>
      </x:c>
      <x:c r="G10" s="26" t="str">
        <x:f>IF(A10="","",IF(F10&lt;4,"阻擋","通過"))</x:f>
      </x:c>
    </x:row>
    <x:row r="11">
      <x:c r="A11" s="26" t="str">
        <x:f>IF('匯入資料'!A11="","",'匯入資料'!A11)</x:f>
      </x:c>
      <x:c r="B11" s="26" t="str">
        <x:f>IF(A11="","",'匯入資料'!E11)</x:f>
      </x:c>
      <x:c r="C11" s="26" t="str">
        <x:f>IF(A11="","",'匯入資料'!F11)</x:f>
      </x:c>
      <x:c r="D11" s="26" t="str">
        <x:f>IF(A11="","",'匯入資料'!G11)</x:f>
      </x:c>
      <x:c r="E11" s="26" t="str">
        <x:f>IF(A11="","",'匯入資料'!I11)</x:f>
      </x:c>
      <x:c r="F11" s="26" t="str">
        <x:f>IF(A11="","",COUNTIF(B11:E11,"&lt;&gt;"))</x:f>
      </x:c>
      <x:c r="G11" s="26" t="str">
        <x:f>IF(A11="","",IF(F11&lt;4,"阻擋","通過"))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1.109999656677246" hidden="0" customWidth="1"/>
    <x:col min="3" max="3" width="11.109999656677246" hidden="0" customWidth="1"/>
    <x:col min="4" max="4" width="13.329999923706055" hidden="0" customWidth="1"/>
    <x:col min="5" max="5" width="15.5600004196167" hidden="0" customWidth="1"/>
    <x:col min="6" max="6" width="12.220000267028809" hidden="0" customWidth="1"/>
  </x:cols>
  <x:sheetData>
    <x:row r="1" ht="22.5" customHeight="1">
      <x:c r="A1" s="23" t="str">
        <x:v>收件人識別碼</x:v>
      </x:c>
      <x:c r="B1" s="23" t="str">
        <x:v>已同意</x:v>
      </x:c>
      <x:c r="C1" s="23" t="str">
        <x:v>已排除</x:v>
      </x:c>
      <x:c r="D1" s="23" t="str">
        <x:v>最近確認日</x:v>
      </x:c>
      <x:c r="E1" s="23" t="str">
        <x:v>衝突或過期</x:v>
      </x:c>
      <x:c r="F1" s="23" t="str">
        <x:v>判定</x:v>
      </x:c>
    </x:row>
    <x:row r="2">
      <x:c r="A2" s="26" t="str">
        <x:f>IF('匯入資料'!A2="","",'匯入資料'!A2)</x:f>
        <x:v>R-1001</x:v>
      </x:c>
      <x:c r="B2" s="26" t="str">
        <x:f>IF(A2="","",'匯入資料'!K2)</x:f>
        <x:v>是</x:v>
      </x:c>
      <x:c r="C2" s="26" t="str">
        <x:f>IF(A2="","",'匯入資料'!L2)</x:f>
        <x:v>否</x:v>
      </x:c>
      <x:c r="D2" s="26" t="str">
        <x:f>IF(A2="","",'匯入資料'!M2)</x:f>
        <x:v>2026-08-15</x:v>
      </x:c>
      <x:c r="E2" s="26" t="str">
        <x:f>IF(A2="","",IF(AND(B2="是",C2="是"),"阻擋",IF(D2&lt;"2025-09-24","警示","通過")))</x:f>
        <x:v>通過</x:v>
      </x:c>
      <x:c r="F2" s="26" t="str">
        <x:f>IF(A2="","",E2)</x:f>
        <x:v>通過</x:v>
      </x:c>
    </x:row>
    <x:row r="3">
      <x:c r="A3" s="26" t="str">
        <x:f>IF('匯入資料'!A3="","",'匯入資料'!A3)</x:f>
        <x:v>R-1002</x:v>
      </x:c>
      <x:c r="B3" s="26" t="str">
        <x:f>IF(A3="","",'匯入資料'!K3)</x:f>
        <x:v>是</x:v>
      </x:c>
      <x:c r="C3" s="26" t="str">
        <x:f>IF(A3="","",'匯入資料'!L3)</x:f>
        <x:v>否</x:v>
      </x:c>
      <x:c r="D3" s="26" t="str">
        <x:f>IF(A3="","",'匯入資料'!M3)</x:f>
        <x:v>2026-04-10</x:v>
      </x:c>
      <x:c r="E3" s="26" t="str">
        <x:f>IF(A3="","",IF(AND(B3="是",C3="是"),"阻擋",IF(D3&lt;"2025-09-24","警示","通過")))</x:f>
        <x:v>通過</x:v>
      </x:c>
      <x:c r="F3" s="26" t="str">
        <x:f>IF(A3="","",E3)</x:f>
        <x:v>通過</x:v>
      </x:c>
    </x:row>
    <x:row r="4">
      <x:c r="A4" s="26" t="str">
        <x:f>IF('匯入資料'!A4="","",'匯入資料'!A4)</x:f>
        <x:v>R-1003</x:v>
      </x:c>
      <x:c r="B4" s="26" t="str">
        <x:f>IF(A4="","",'匯入資料'!K4)</x:f>
        <x:v>是</x:v>
      </x:c>
      <x:c r="C4" s="26" t="str">
        <x:f>IF(A4="","",'匯入資料'!L4)</x:f>
        <x:v>否</x:v>
      </x:c>
      <x:c r="D4" s="26" t="str">
        <x:f>IF(A4="","",'匯入資料'!M4)</x:f>
        <x:v>2025-01-10</x:v>
      </x:c>
      <x:c r="E4" s="26" t="str">
        <x:f>IF(A4="","",IF(AND(B4="是",C4="是"),"阻擋",IF(D4&lt;"2025-09-24","警示","通過")))</x:f>
        <x:v>警示</x:v>
      </x:c>
      <x:c r="F4" s="26" t="str">
        <x:f>IF(A4="","",E4)</x:f>
        <x:v>警示</x:v>
      </x:c>
    </x:row>
    <x:row r="5">
      <x:c r="A5" s="26" t="str">
        <x:f>IF('匯入資料'!A5="","",'匯入資料'!A5)</x:f>
        <x:v>R-1004</x:v>
      </x:c>
      <x:c r="B5" s="26" t="str">
        <x:f>IF(A5="","",'匯入資料'!K5)</x:f>
        <x:v>是</x:v>
      </x:c>
      <x:c r="C5" s="26" t="str">
        <x:f>IF(A5="","",'匯入資料'!L5)</x:f>
        <x:v>否</x:v>
      </x:c>
      <x:c r="D5" s="26" t="str">
        <x:f>IF(A5="","",'匯入資料'!M5)</x:f>
        <x:v>2026-09-01</x:v>
      </x:c>
      <x:c r="E5" s="26" t="str">
        <x:f>IF(A5="","",IF(AND(B5="是",C5="是"),"阻擋",IF(D5&lt;"2025-09-24","警示","通過")))</x:f>
        <x:v>通過</x:v>
      </x:c>
      <x:c r="F5" s="26" t="str">
        <x:f>IF(A5="","",E5)</x:f>
        <x:v>通過</x:v>
      </x:c>
    </x:row>
    <x:row r="6">
      <x:c r="A6" s="26" t="str">
        <x:f>IF('匯入資料'!A6="","",'匯入資料'!A6)</x:f>
        <x:v>R-1005</x:v>
      </x:c>
      <x:c r="B6" s="26" t="str">
        <x:f>IF(A6="","",'匯入資料'!K6)</x:f>
        <x:v>是</x:v>
      </x:c>
      <x:c r="C6" s="26" t="str">
        <x:f>IF(A6="","",'匯入資料'!L6)</x:f>
        <x:v>否</x:v>
      </x:c>
      <x:c r="D6" s="26" t="str">
        <x:f>IF(A6="","",'匯入資料'!M6)</x:f>
        <x:v>2024-06-30</x:v>
      </x:c>
      <x:c r="E6" s="26" t="str">
        <x:f>IF(A6="","",IF(AND(B6="是",C6="是"),"阻擋",IF(D6&lt;"2025-09-24","警示","通過")))</x:f>
        <x:v>警示</x:v>
      </x:c>
      <x:c r="F6" s="26" t="str">
        <x:f>IF(A6="","",E6)</x:f>
        <x:v>警示</x:v>
      </x:c>
    </x:row>
    <x:row r="7">
      <x:c r="A7" s="26" t="str">
        <x:f>IF('匯入資料'!A7="","",'匯入資料'!A7)</x:f>
      </x:c>
      <x:c r="B7" s="26" t="str">
        <x:f>IF(A7="","",'匯入資料'!K7)</x:f>
      </x:c>
      <x:c r="C7" s="26" t="str">
        <x:f>IF(A7="","",'匯入資料'!L7)</x:f>
      </x:c>
      <x:c r="D7" s="26" t="str">
        <x:f>IF(A7="","",'匯入資料'!M7)</x:f>
      </x:c>
      <x:c r="E7" s="26" t="str">
        <x:f>IF(A7="","",IF(AND(B7="是",C7="是"),"阻擋",IF(D7&lt;"2025-09-24","警示","通過")))</x:f>
      </x:c>
      <x:c r="F7" s="26" t="str">
        <x:f>IF(A7="","",E7)</x:f>
      </x:c>
    </x:row>
    <x:row r="8">
      <x:c r="A8" s="26" t="str">
        <x:f>IF('匯入資料'!A8="","",'匯入資料'!A8)</x:f>
      </x:c>
      <x:c r="B8" s="26" t="str">
        <x:f>IF(A8="","",'匯入資料'!K8)</x:f>
      </x:c>
      <x:c r="C8" s="26" t="str">
        <x:f>IF(A8="","",'匯入資料'!L8)</x:f>
      </x:c>
      <x:c r="D8" s="26" t="str">
        <x:f>IF(A8="","",'匯入資料'!M8)</x:f>
      </x:c>
      <x:c r="E8" s="26" t="str">
        <x:f>IF(A8="","",IF(AND(B8="是",C8="是"),"阻擋",IF(D8&lt;"2025-09-24","警示","通過")))</x:f>
      </x:c>
      <x:c r="F8" s="26" t="str">
        <x:f>IF(A8="","",E8)</x:f>
      </x:c>
    </x:row>
    <x:row r="9">
      <x:c r="A9" s="26" t="str">
        <x:f>IF('匯入資料'!A9="","",'匯入資料'!A9)</x:f>
      </x:c>
      <x:c r="B9" s="26" t="str">
        <x:f>IF(A9="","",'匯入資料'!K9)</x:f>
      </x:c>
      <x:c r="C9" s="26" t="str">
        <x:f>IF(A9="","",'匯入資料'!L9)</x:f>
      </x:c>
      <x:c r="D9" s="26" t="str">
        <x:f>IF(A9="","",'匯入資料'!M9)</x:f>
      </x:c>
      <x:c r="E9" s="26" t="str">
        <x:f>IF(A9="","",IF(AND(B9="是",C9="是"),"阻擋",IF(D9&lt;"2025-09-24","警示","通過")))</x:f>
      </x:c>
      <x:c r="F9" s="26" t="str">
        <x:f>IF(A9="","",E9)</x:f>
      </x:c>
    </x:row>
    <x:row r="10">
      <x:c r="A10" s="26" t="str">
        <x:f>IF('匯入資料'!A10="","",'匯入資料'!A10)</x:f>
      </x:c>
      <x:c r="B10" s="26" t="str">
        <x:f>IF(A10="","",'匯入資料'!K10)</x:f>
      </x:c>
      <x:c r="C10" s="26" t="str">
        <x:f>IF(A10="","",'匯入資料'!L10)</x:f>
      </x:c>
      <x:c r="D10" s="26" t="str">
        <x:f>IF(A10="","",'匯入資料'!M10)</x:f>
      </x:c>
      <x:c r="E10" s="26" t="str">
        <x:f>IF(A10="","",IF(AND(B10="是",C10="是"),"阻擋",IF(D10&lt;"2025-09-24","警示","通過")))</x:f>
      </x:c>
      <x:c r="F10" s="26" t="str">
        <x:f>IF(A10="","",E10)</x:f>
      </x:c>
    </x:row>
    <x:row r="11">
      <x:c r="A11" s="26" t="str">
        <x:f>IF('匯入資料'!A11="","",'匯入資料'!A11)</x:f>
      </x:c>
      <x:c r="B11" s="26" t="str">
        <x:f>IF(A11="","",'匯入資料'!K11)</x:f>
      </x:c>
      <x:c r="C11" s="26" t="str">
        <x:f>IF(A11="","",'匯入資料'!L11)</x:f>
      </x:c>
      <x:c r="D11" s="26" t="str">
        <x:f>IF(A11="","",'匯入資料'!M11)</x:f>
      </x:c>
      <x:c r="E11" s="26" t="str">
        <x:f>IF(A11="","",IF(AND(B11="是",C11="是"),"阻擋",IF(D11&lt;"2025-09-24","警示","通過")))</x:f>
      </x:c>
      <x:c r="F11" s="26" t="str">
        <x:f>IF(A11="","",E11)</x:f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26.670000076293945" hidden="0" customWidth="1"/>
    <x:col min="3" max="3" width="11.109999656677246" hidden="0" customWidth="1"/>
    <x:col min="4" max="4" width="15.5600004196167" hidden="0" customWidth="1"/>
    <x:col min="5" max="5" width="26.670000076293945" hidden="0" customWidth="1"/>
    <x:col min="6" max="6" width="20" hidden="0" customWidth="1"/>
    <x:col min="7" max="7" width="12.220000267028809" hidden="0" customWidth="1"/>
  </x:cols>
  <x:sheetData>
    <x:row r="1" ht="22.5" customHeight="1">
      <x:c r="A1" s="23" t="str">
        <x:v>收件人識別碼</x:v>
      </x:c>
      <x:c r="B1" s="23" t="str">
        <x:v>問題</x:v>
      </x:c>
      <x:c r="C1" s="23" t="str">
        <x:v>嚴重度</x:v>
      </x:c>
      <x:c r="D1" s="23" t="str">
        <x:v>資料負責人</x:v>
      </x:c>
      <x:c r="E1" s="23" t="str">
        <x:v>來源修正</x:v>
      </x:c>
      <x:c r="F1" s="23" t="str">
        <x:v>證據連結</x:v>
      </x:c>
      <x:c r="G1" s="23" t="str">
        <x:v>狀態</x:v>
      </x:c>
    </x:row>
    <x:row r="2">
      <x:c r="A2" s="26"/>
      <x:c r="B2" s="26"/>
      <x:c r="C2" s="26"/>
      <x:c r="D2" s="26"/>
      <x:c r="E2" s="26"/>
      <x:c r="F2" s="26"/>
      <x:c r="G2" s="26"/>
    </x:row>
    <x:row r="3">
      <x:c r="A3" s="26"/>
      <x:c r="B3" s="26"/>
      <x:c r="C3" s="26"/>
      <x:c r="D3" s="26"/>
      <x:c r="E3" s="26"/>
      <x:c r="F3" s="26"/>
      <x:c r="G3" s="26"/>
    </x:row>
    <x:row r="4">
      <x:c r="A4" s="26"/>
      <x:c r="B4" s="26"/>
      <x:c r="C4" s="26"/>
      <x:c r="D4" s="26"/>
      <x:c r="E4" s="26"/>
      <x:c r="F4" s="26"/>
      <x:c r="G4" s="26"/>
    </x:row>
    <x:row r="5">
      <x:c r="A5" s="26"/>
      <x:c r="B5" s="26"/>
      <x:c r="C5" s="26"/>
      <x:c r="D5" s="26"/>
      <x:c r="E5" s="26"/>
      <x:c r="F5" s="26"/>
      <x:c r="G5" s="26"/>
    </x:row>
    <x:row r="6">
      <x:c r="A6" s="26"/>
      <x:c r="B6" s="26"/>
      <x:c r="C6" s="26"/>
      <x:c r="D6" s="26"/>
      <x:c r="E6" s="26"/>
      <x:c r="F6" s="26"/>
      <x:c r="G6" s="26"/>
    </x:row>
    <x:row r="7">
      <x:c r="A7" s="26"/>
      <x:c r="B7" s="26"/>
      <x:c r="C7" s="26"/>
      <x:c r="D7" s="26"/>
      <x:c r="E7" s="26"/>
      <x:c r="F7" s="26"/>
      <x:c r="G7" s="26"/>
    </x:row>
    <x:row r="8">
      <x:c r="A8" s="26"/>
      <x:c r="B8" s="26"/>
      <x:c r="C8" s="26"/>
      <x:c r="D8" s="26"/>
      <x:c r="E8" s="26"/>
      <x:c r="F8" s="26"/>
      <x:c r="G8" s="26"/>
    </x:row>
    <x:row r="9">
      <x:c r="A9" s="26"/>
      <x:c r="B9" s="26"/>
      <x:c r="C9" s="26"/>
      <x:c r="D9" s="26"/>
      <x:c r="E9" s="26"/>
      <x:c r="F9" s="26"/>
      <x:c r="G9" s="26"/>
    </x:row>
    <x:row r="10">
      <x:c r="A10" s="26"/>
      <x:c r="B10" s="26"/>
      <x:c r="C10" s="26"/>
      <x:c r="D10" s="26"/>
      <x:c r="E10" s="26"/>
      <x:c r="F10" s="26"/>
      <x:c r="G10" s="26"/>
    </x:row>
    <x:row r="11">
      <x:c r="A11" s="26"/>
      <x:c r="B11" s="26"/>
      <x:c r="C11" s="26"/>
      <x:c r="D11" s="26"/>
      <x:c r="E11" s="26"/>
      <x:c r="F11" s="26"/>
      <x:c r="G11" s="2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.889999389648438" hidden="0" customWidth="1"/>
    <x:col min="2" max="2" width="36.66999816894531" hidden="0" customWidth="1"/>
    <x:col min="3" max="3" width="12.220000267028809" hidden="0" customWidth="1"/>
    <x:col min="4" max="4" width="12.220000267028809" hidden="0" customWidth="1"/>
  </x:cols>
  <x:sheetData>
    <x:row r="1" ht="28.5" customHeight="1">
      <x:c r="A1" s="15" t="str">
        <x:v>收件人資料品質稽核工作簿 2026</x:v>
      </x:c>
      <x:c r="B1" s="15"/>
      <x:c r="C1" s="15"/>
      <x:c r="D1" s="15"/>
    </x:row>
    <x:row r="2">
      <x:c r="A2" s="17"/>
      <x:c r="B2" s="17"/>
      <x:c r="C2" s="17"/>
      <x:c r="D2" s="17"/>
    </x:row>
    <x:row r="3" ht="22.5" customHeight="1">
      <x:c r="A3" s="23" t="str">
        <x:v>指標</x:v>
      </x:c>
      <x:c r="B3" s="23" t="str">
        <x:v>數值</x:v>
      </x:c>
      <x:c r="C3" s="17"/>
      <x:c r="D3" s="17"/>
    </x:row>
    <x:row r="4">
      <x:c r="A4" s="17" t="str">
        <x:v>匯入筆數</x:v>
      </x:c>
      <x:c r="B4" s="30" t="n">
        <x:f>COUNTIF('匯入資料'!A2:A101,"&lt;&gt;")</x:f>
        <x:v>5</x:v>
      </x:c>
      <x:c r="C4" s="17"/>
      <x:c r="D4" s="17"/>
    </x:row>
    <x:row r="5">
      <x:c r="A5" s="17" t="str">
        <x:v>阻擋筆數</x:v>
      </x:c>
      <x:c r="B5" s="30" t="n">
        <x:f>COUNTIF('驗證結果'!I2:I101,"阻擋")</x:f>
        <x:v>3</x:v>
      </x:c>
      <x:c r="C5" s="17"/>
      <x:c r="D5" s="17"/>
    </x:row>
    <x:row r="6">
      <x:c r="A6" s="17" t="str">
        <x:v>警示筆數</x:v>
      </x:c>
      <x:c r="B6" s="30" t="n">
        <x:f>COUNTIF('驗證結果'!I2:I101,"警示")</x:f>
        <x:v>1</x:v>
      </x:c>
      <x:c r="C6" s="17"/>
      <x:c r="D6" s="17"/>
    </x:row>
    <x:row r="7">
      <x:c r="A7" s="17" t="str">
        <x:v>通過筆數</x:v>
      </x:c>
      <x:c r="B7" s="30" t="n">
        <x:f>COUNTIF('驗證結果'!I2:I101,"通過")</x:f>
        <x:v>1</x:v>
      </x:c>
      <x:c r="C7" s="17"/>
      <x:c r="D7" s="17"/>
    </x:row>
    <x:row r="8">
      <x:c r="A8" s="17" t="str">
        <x:v>整備分數</x:v>
      </x:c>
      <x:c r="B8" s="31" t="n">
        <x:f>IF(B4=0,0,(B7+0.5*B6)/B4)</x:f>
        <x:v>0.3</x:v>
      </x:c>
      <x:c r="C8" s="17"/>
      <x:c r="D8" s="17"/>
    </x:row>
    <x:row r="9">
      <x:c r="A9" s="17" t="str">
        <x:v>發送門檻</x:v>
      </x:c>
      <x:c r="B9" s="30" t="str">
        <x:f>IF(B5&gt;0,"阻擋",IF(B6&gt;0,"警示","通過"))</x:f>
        <x:v>阻擋</x:v>
      </x:c>
      <x:c r="C9" s="17"/>
      <x:c r="D9" s="17"/>
    </x:row>
    <x:row r="10">
      <x:c r="A10" s="17" t="str">
        <x:v>驗收條件</x:v>
      </x:c>
      <x:c r="B10" s="17" t="str">
        <x:v>阻擋為零、警示有負責人、來源修正有證據</x:v>
      </x:c>
      <x:c r="C10" s="17"/>
      <x:c r="D10" s="17"/>
    </x:row>
  </x:sheetData>
  <x:mergeCells>
    <x:mergeCell ref="A1:D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.109999656677246" hidden="0" customWidth="1"/>
    <x:col min="2" max="2" width="13.329999923706055" hidden="0" customWidth="1"/>
    <x:col min="3" max="3" width="33.33000183105469" hidden="0" customWidth="1"/>
    <x:col min="4" max="4" width="20" hidden="0" customWidth="1"/>
  </x:cols>
  <x:sheetData>
    <x:row r="1" ht="22.5" customHeight="1">
      <x:c r="A1" s="23" t="str">
        <x:v>版本</x:v>
      </x:c>
      <x:c r="B1" s="23" t="str">
        <x:v>日期</x:v>
      </x:c>
      <x:c r="C1" s="23" t="str">
        <x:v>變更內容</x:v>
      </x:c>
      <x:c r="D1" s="23" t="str">
        <x:v>負責人</x:v>
      </x:c>
    </x:row>
    <x:row r="2">
      <x:c r="A2" s="17" t="str">
        <x:v>2026.09</x:v>
      </x:c>
      <x:c r="B2" s="17" t="str">
        <x:v>2026-09-24</x:v>
      </x:c>
      <x:c r="C2" s="17" t="str">
        <x:v>公開初始版本</x:v>
      </x:c>
      <x:c r="D2" s="17" t="str">
        <x:v>Giftpack 內容系統</x:v>
      </x:c>
    </x:row>
  </x:sheetData>
  <x:pageMargins left="0.7" right="0.7" top="0.75" bottom="0.75" header="0.3" footer="0.3"/>
</x:worksheet>
</file>