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157daf13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19eeee2f1aac4f12"/>
    <x:sheet xmlns:r="http://schemas.openxmlformats.org/officeDocument/2006/relationships" name="법인과 배분 기준" sheetId="2" r:id="Rcb10b4802af34e67"/>
    <x:sheet xmlns:r="http://schemas.openxmlformats.org/officeDocument/2006/relationships" name="배송과 차감" sheetId="3" r:id="Re4751a00e52a40ce"/>
    <x:sheet xmlns:r="http://schemas.openxmlformats.org/officeDocument/2006/relationships" name="비용 배분" sheetId="4" r:id="R23f94055ec7b4b61"/>
    <x:sheet xmlns:r="http://schemas.openxmlformats.org/officeDocument/2006/relationships" name="정산 대사" sheetId="5" r:id="R70b481cba774447a"/>
    <x:sheet xmlns:r="http://schemas.openxmlformats.org/officeDocument/2006/relationships" name="출처와 변경" sheetId="6" r:id="R22657283f2fb46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0.0%"/>
    <x:numFmt numFmtId="203" formatCode="#,##0.00"/>
    <x:numFmt numFmtId="204" formatCode="0.0000"/>
  </x:numFmts>
  <x:fonts count="5">
    <x:font>
      <x:sz val="11"/>
      <x:name val="Carlito"/>
    </x:font>
    <x:font>
      <x:sz val="10"/>
      <x:color rgb="FF263C43"/>
      <x:name val="Noto Sans CJK TC"/>
    </x:font>
    <x:font>
      <x:b/>
      <x:sz val="15"/>
      <x:color rgb="FF264A43"/>
      <x:name val="Noto Sans CJK TC"/>
    </x:font>
    <x:font>
      <x:b/>
      <x:sz val="10"/>
      <x:color rgb="FF264A43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E7EFEC"/>
      </x:patternFill>
    </x:fill>
    <x:fill>
      <x:patternFill patternType="solid">
        <x:fgColor rgb="FF264A43"/>
      </x:patternFill>
    </x:fill>
    <x:fill>
      <x:patternFill patternType="solid">
        <x:fgColor rgb="FFFFF1CF"/>
      </x:patternFill>
    </x:fill>
  </x:fills>
  <x:borders count="14">
    <x:border>
      <x:left/>
      <x:right/>
      <x:top/>
      <x:bottom/>
      <x:diagonal/>
    </x:border>
    <x:border>
      <x:left style="thin">
        <x:color rgb="FF264A43"/>
      </x:left>
      <x:right/>
      <x:top style="thin">
        <x:color rgb="FF264A43"/>
      </x:top>
      <x:bottom style="thin">
        <x:color rgb="FF264A43"/>
      </x:bottom>
      <x:diagonal/>
    </x:border>
    <x:border>
      <x:left/>
      <x:right/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264A43"/>
      </x:right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/>
      <x:top/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/>
      <x:top style="thin">
        <x:color rgb="FFD8E0DD"/>
      </x:top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/>
      <x:top style="thin">
        <x:color rgb="FFD8E0DD"/>
      </x:top>
      <x:bottom/>
      <x:diagonal/>
    </x:border>
    <x:border>
      <x:left style="thin">
        <x:color rgb="FF264A43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2" fillId="0" borderId="7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3" fillId="2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horizontal="center" vertical="center"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200" fontId="1" fillId="4" borderId="8" xfId="0" applyNumberFormat="1" applyFont="1" applyFill="1" applyBorder="1" applyAlignment="1">
      <x:alignment vertical="center" wrapText="1"/>
    </x:xf>
    <x:xf numFmtId="201" fontId="1" fillId="4" borderId="8" xfId="0" applyNumberFormat="1" applyFont="1" applyFill="1" applyBorder="1" applyAlignment="1">
      <x:alignment vertical="center" wrapText="1"/>
    </x:xf>
    <x:xf numFmtId="202" fontId="1" fillId="4" borderId="8" xfId="0" applyNumberFormat="1" applyFont="1" applyFill="1" applyBorder="1" applyAlignment="1">
      <x:alignment vertical="center" wrapText="1"/>
    </x:xf>
    <x:xf numFmtId="203" fontId="1" fillId="4" borderId="8" xfId="0" applyNumberFormat="1" applyFont="1" applyFill="1" applyBorder="1" applyAlignment="1">
      <x:alignment vertical="center" wrapText="1"/>
    </x:xf>
    <x:xf numFmtId="204" fontId="1" fillId="4" borderId="8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8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e71c5edfd49f8" /><Relationship Type="http://schemas.openxmlformats.org/officeDocument/2006/relationships/theme" Target="/xl/theme/theme1.xml" Id="R10e41e1cf99b471b" /><Relationship Type="http://schemas.openxmlformats.org/officeDocument/2006/relationships/sharedStrings" Target="/xl/sharedStrings.xml" Id="R209530c7519645c5" /><Relationship Type="http://schemas.openxmlformats.org/officeDocument/2006/relationships/worksheet" Target="/xl/worksheets/sheet1.xml" Id="R19eeee2f1aac4f12" /><Relationship Type="http://schemas.openxmlformats.org/officeDocument/2006/relationships/worksheet" Target="/xl/worksheets/sheet2.xml" Id="Rcb10b4802af34e67" /><Relationship Type="http://schemas.openxmlformats.org/officeDocument/2006/relationships/worksheet" Target="/xl/worksheets/sheet3.xml" Id="Re4751a00e52a40ce" /><Relationship Type="http://schemas.openxmlformats.org/officeDocument/2006/relationships/worksheet" Target="/xl/worksheets/sheet4.xml" Id="R23f94055ec7b4b61" /><Relationship Type="http://schemas.openxmlformats.org/officeDocument/2006/relationships/worksheet" Target="/xl/worksheets/sheet5.xml" Id="R70b481cba774447a" /><Relationship Type="http://schemas.openxmlformats.org/officeDocument/2006/relationships/worksheet" Target="/xl/worksheets/sheet6.xml" Id="R22657283f2fb46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4A43"/>
  </x:sheetPr>
  <x:sheetViews>
    <x:sheetView showGridLines="0" workbookViewId="0"/>
  </x:sheetViews>
  <x:sheetFormatPr defaultRowHeight="15"/>
  <x:cols>
    <x:col min="1" max="1" width="21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36" hidden="0" customHeight="1">
      <x:c r="A2" s="31" t="str">
        <x:v>이천이십칠년 기업 선물 관계사 비용 정산 대장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24" hidden="0" customHeight="1">
      <x:c r="A3" s="34" t="str">
        <x:v>버전 2026-10-18-v1｜확인일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15" hidden="0" customHeight="1">
      <x:c r="A5" s="37" t="str">
        <x:v>목적</x:v>
      </x:c>
      <x:c r="B5" s="35" t="str">
        <x:v>배송, 차감, 환율, 정산 근거를 연결해 승인된 관계사 비용을 추적합니다.</x:v>
      </x:c>
      <x:c r="C5" s="35"/>
      <x:c r="D5" s="35"/>
      <x:c r="E5" s="35"/>
      <x:c r="F5" s="35"/>
      <x:c r="G5" s="35"/>
      <x:c r="H5" s="35"/>
      <x:c r="I5" s="35"/>
      <x:c r="J5" s="35"/>
      <x:c r="K5" s="35"/>
      <x:c r="L5" s="35"/>
      <x:c r="M5" s="36"/>
    </x:row>
    <x:row r="6" ht="15" hidden="0" customHeight="1">
      <x:c r="A6" s="37" t="str">
        <x:v>사용법</x:v>
      </x:c>
      <x:c r="B6" s="35" t="str">
        <x:v>연한 노란색 셀에 승인된 값만 입력하고 서로 다른 통화를 직접 합산하지 않습니다.</x:v>
      </x:c>
      <x:c r="C6" s="35"/>
      <x:c r="D6" s="35"/>
      <x:c r="E6" s="35"/>
      <x:c r="F6" s="35"/>
      <x:c r="G6" s="35"/>
      <x:c r="H6" s="35"/>
      <x:c r="I6" s="35"/>
      <x:c r="J6" s="35"/>
      <x:c r="K6" s="35"/>
      <x:c r="L6" s="35"/>
      <x:c r="M6" s="36"/>
    </x:row>
    <x:row r="7" ht="15" hidden="0" customHeight="1">
      <x:c r="A7" s="37" t="str">
        <x:v>중단 조건</x:v>
      </x:c>
      <x:c r="B7" s="35" t="str">
        <x:v>환율 누락, 기준 합계 영, 항목 중복, 원금 초과 차감, 음수 입력은 먼저 고칩니다.</x:v>
      </x:c>
      <x:c r="C7" s="35"/>
      <x:c r="D7" s="35"/>
      <x:c r="E7" s="35"/>
      <x:c r="F7" s="35"/>
      <x:c r="G7" s="35"/>
      <x:c r="H7" s="35"/>
      <x:c r="I7" s="35"/>
      <x:c r="J7" s="35"/>
      <x:c r="K7" s="35"/>
      <x:c r="L7" s="35"/>
      <x:c r="M7" s="36"/>
    </x:row>
    <x:row r="8" ht="15" hidden="0" customHeight="1">
      <x:c r="A8" s="37" t="str">
        <x:v>책임 범위</x:v>
      </x:c>
      <x:c r="B8" s="35" t="str">
        <x:v>세무, 이전가격, 분개, 법정 세금계산서를 결정하지 않습니다.</x:v>
      </x:c>
      <x:c r="C8" s="35"/>
      <x:c r="D8" s="35"/>
      <x:c r="E8" s="35"/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7" t="str">
        <x:v>갱신</x:v>
      </x:c>
      <x:c r="B9" s="35" t="str">
        <x:v>분기마다, 방법 변경 후, 연간 버전 전환 전에 갱신합니다.</x:v>
      </x:c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이천이십칠년 기업 선물 관계사 비용 정산 대장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48" hidden="0" customHeight="1">
      <x:c r="A3" s="34" t="str">
        <x:v>버전 2026-10-18-v1｜확인일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법인 번호</x:v>
      </x:c>
      <x:c r="B5" s="48" t="str">
        <x:v>캠페인 번호</x:v>
      </x:c>
      <x:c r="C5" s="48" t="str">
        <x:v>주문 항목 번호</x:v>
      </x:c>
      <x:c r="D5" s="48" t="str">
        <x:v>마감일</x:v>
      </x:c>
      <x:c r="E5" s="48" t="str">
        <x:v>배송 수량</x:v>
      </x:c>
      <x:c r="F5" s="48" t="str">
        <x:v>승인 비중</x:v>
      </x:c>
      <x:c r="G5" s="48" t="str">
        <x:v>배분 대상 원가</x:v>
      </x:c>
      <x:c r="H5" s="48" t="str">
        <x:v>원 통화</x:v>
      </x:c>
      <x:c r="I5" s="48" t="str">
        <x:v>승인 환율</x:v>
      </x:c>
      <x:c r="J5" s="48" t="str">
        <x:v>환율일</x:v>
      </x:c>
      <x:c r="K5" s="48" t="str">
        <x:v>정산 통화</x:v>
      </x:c>
      <x:c r="L5" s="48" t="str">
        <x:v>담당자</x:v>
      </x:c>
      <x:c r="M5" s="36"/>
    </x:row>
    <x:row r="6" ht="24" hidden="0" customHeight="1">
      <x:c r="A6" s="49" t="str">
        <x:v>ENT-A</x:v>
      </x:c>
      <x:c r="B6" s="50" t="str">
        <x:v>CAM-2027-01</x:v>
      </x:c>
      <x:c r="C6" s="50" t="str">
        <x:v>OL-001</x:v>
      </x:c>
      <x:c r="D6" s="51" t="d">
        <x:v>2026-12-31T00:00:00.000Z</x:v>
      </x:c>
      <x:c r="E6" s="52" t="n">
        <x:v>60</x:v>
      </x:c>
      <x:c r="F6" s="53" t="n">
        <x:v>0.5</x:v>
      </x:c>
      <x:c r="G6" s="54" t="n">
        <x:v>9000</x:v>
      </x:c>
      <x:c r="H6" s="50" t="str">
        <x:v>USD</x:v>
      </x:c>
      <x:c r="I6" s="55" t="n">
        <x:v>0.92</x:v>
      </x:c>
      <x:c r="J6" s="51" t="d">
        <x:v>2026-12-31T00:00:00.000Z</x:v>
      </x:c>
      <x:c r="K6" s="50" t="str">
        <x:v>EUR</x:v>
      </x:c>
      <x:c r="L6" s="50" t="str">
        <x:v>Owner 1</x:v>
      </x:c>
      <x:c r="M6" s="36"/>
    </x:row>
    <x:row r="7" ht="24" hidden="0" customHeight="1">
      <x:c r="A7" s="49" t="str">
        <x:v>ENT-B</x:v>
      </x:c>
      <x:c r="B7" s="50" t="str">
        <x:v>CAM-2027-01</x:v>
      </x:c>
      <x:c r="C7" s="50" t="str">
        <x:v>OL-001</x:v>
      </x:c>
      <x:c r="D7" s="51" t="d">
        <x:v>2026-12-31T00:00:00.000Z</x:v>
      </x:c>
      <x:c r="E7" s="52" t="n">
        <x:v>20</x:v>
      </x:c>
      <x:c r="F7" s="53" t="n">
        <x:v>0.3</x:v>
      </x:c>
      <x:c r="G7" s="54" t="n">
        <x:v>9000</x:v>
      </x:c>
      <x:c r="H7" s="50" t="str">
        <x:v>USD</x:v>
      </x:c>
      <x:c r="I7" s="55" t="n">
        <x:v>0.92</x:v>
      </x:c>
      <x:c r="J7" s="51" t="d">
        <x:v>2026-12-31T00:00:00.000Z</x:v>
      </x:c>
      <x:c r="K7" s="50" t="str">
        <x:v>EUR</x:v>
      </x:c>
      <x:c r="L7" s="50" t="str">
        <x:v>Owner 2</x:v>
      </x:c>
      <x:c r="M7" s="36"/>
    </x:row>
    <x:row r="8" ht="24" hidden="0" customHeight="1">
      <x:c r="A8" s="49" t="str">
        <x:v>ENT-C</x:v>
      </x:c>
      <x:c r="B8" s="50" t="str">
        <x:v>CAM-2027-01</x:v>
      </x:c>
      <x:c r="C8" s="50" t="str">
        <x:v>OL-001</x:v>
      </x:c>
      <x:c r="D8" s="51" t="d">
        <x:v>2026-12-31T00:00:00.000Z</x:v>
      </x:c>
      <x:c r="E8" s="52" t="n">
        <x:v>10</x:v>
      </x:c>
      <x:c r="F8" s="53" t="n">
        <x:v>0.2</x:v>
      </x:c>
      <x:c r="G8" s="54" t="n">
        <x:v>9000</x:v>
      </x:c>
      <x:c r="H8" s="50" t="str">
        <x:v>USD</x:v>
      </x:c>
      <x:c r="I8" s="55" t="n">
        <x:v>0.92</x:v>
      </x:c>
      <x:c r="J8" s="51" t="d">
        <x:v>2026-12-31T00:00:00.000Z</x:v>
      </x:c>
      <x:c r="K8" s="50" t="str">
        <x:v>EUR</x:v>
      </x:c>
      <x:c r="L8" s="50" t="str">
        <x:v>Owner 3</x:v>
      </x:c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이천이십칠년 기업 선물 관계사 비용 정산 대장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48" hidden="0" customHeight="1">
      <x:c r="A3" s="34" t="str">
        <x:v>버전 2026-10-18-v1｜확인일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주문 항목 번호</x:v>
      </x:c>
      <x:c r="B5" s="48" t="str">
        <x:v>배송 근거</x:v>
      </x:c>
      <x:c r="C5" s="48" t="str">
        <x:v>주문 수량</x:v>
      </x:c>
      <x:c r="D5" s="48" t="str">
        <x:v>배송 수량</x:v>
      </x:c>
      <x:c r="E5" s="48" t="str">
        <x:v>차감 금액</x:v>
      </x:c>
      <x:c r="F5" s="48" t="str">
        <x:v>차감 근거</x:v>
      </x:c>
      <x:c r="G5" s="48" t="str">
        <x:v>근거 담당자</x:v>
      </x:c>
      <x:c r="H5" s="48" t="str">
        <x:v>상태</x:v>
      </x:c>
      <x:c r="I5" s="35"/>
      <x:c r="J5" s="35"/>
      <x:c r="K5" s="35"/>
      <x:c r="L5" s="35"/>
      <x:c r="M5" s="36"/>
    </x:row>
    <x:row r="6" ht="15" hidden="0" customHeight="1">
      <x:c r="A6" s="49" t="str">
        <x:v>OL-001</x:v>
      </x:c>
      <x:c r="B6" s="50" t="str">
        <x:v>DEL-1</x:v>
      </x:c>
      <x:c r="C6" s="54" t="n">
        <x:v>100</x:v>
      </x:c>
      <x:c r="D6" s="54" t="n">
        <x:v>60</x:v>
      </x:c>
      <x:c r="E6" s="54" t="n">
        <x:v>300</x:v>
      </x:c>
      <x:c r="F6" s="54" t="str">
        <x:v>CR-1</x:v>
      </x:c>
      <x:c r="G6" s="50" t="str">
        <x:v>Evidence 1</x:v>
      </x:c>
      <x:c r="H6" s="50" t="str">
        <x:v>완료</x:v>
      </x:c>
      <x:c r="I6" s="35"/>
      <x:c r="J6" s="35"/>
      <x:c r="K6" s="35"/>
      <x:c r="L6" s="35"/>
      <x:c r="M6" s="36"/>
    </x:row>
    <x:row r="7" ht="15" hidden="0" customHeight="1">
      <x:c r="A7" s="49" t="str">
        <x:v>OL-001</x:v>
      </x:c>
      <x:c r="B7" s="50" t="str">
        <x:v>DEL-2</x:v>
      </x:c>
      <x:c r="C7" s="54" t="n">
        <x:v>100</x:v>
      </x:c>
      <x:c r="D7" s="54" t="n">
        <x:v>20</x:v>
      </x:c>
      <x:c r="E7" s="54" t="n">
        <x:v>0</x:v>
      </x:c>
      <x:c r="F7" s="54" t="str"/>
      <x:c r="G7" s="50" t="str">
        <x:v>Evidence 2</x:v>
      </x:c>
      <x:c r="H7" s="50" t="str">
        <x:v>완료</x:v>
      </x:c>
      <x:c r="I7" s="35"/>
      <x:c r="J7" s="35"/>
      <x:c r="K7" s="35"/>
      <x:c r="L7" s="35"/>
      <x:c r="M7" s="36"/>
    </x:row>
    <x:row r="8" ht="15" hidden="0" customHeight="1">
      <x:c r="A8" s="49" t="str">
        <x:v>OL-001</x:v>
      </x:c>
      <x:c r="B8" s="50" t="str">
        <x:v>DEL-3</x:v>
      </x:c>
      <x:c r="C8" s="54" t="n">
        <x:v>100</x:v>
      </x:c>
      <x:c r="D8" s="54" t="n">
        <x:v>10</x:v>
      </x:c>
      <x:c r="E8" s="54" t="n">
        <x:v>0</x:v>
      </x:c>
      <x:c r="F8" s="54" t="str"/>
      <x:c r="G8" s="50" t="str">
        <x:v>Evidence 3</x:v>
      </x:c>
      <x:c r="H8" s="50" t="str">
        <x:v>완료</x:v>
      </x:c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이천이십칠년 기업 선물 관계사 비용 정산 대장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48" hidden="0" customHeight="1">
      <x:c r="A3" s="34" t="str">
        <x:v>버전 2026-10-18-v1｜확인일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법인 번호</x:v>
      </x:c>
      <x:c r="B5" s="48" t="str">
        <x:v>배송 수량 기준</x:v>
      </x:c>
      <x:c r="C5" s="48" t="str">
        <x:v>승인 비중 기준</x:v>
      </x:c>
      <x:c r="D5" s="48" t="str">
        <x:v>선택 기준</x:v>
      </x:c>
      <x:c r="E5" s="48" t="str">
        <x:v>원 통화 배분액</x:v>
      </x:c>
      <x:c r="F5" s="48" t="str">
        <x:v>반올림 잔액</x:v>
      </x:c>
      <x:c r="G5" s="48" t="str">
        <x:v>점검</x:v>
      </x:c>
      <x:c r="H5" s="35"/>
      <x:c r="I5" s="35"/>
      <x:c r="J5" s="35"/>
      <x:c r="K5" s="35"/>
      <x:c r="L5" s="35"/>
      <x:c r="M5" s="36"/>
    </x:row>
    <x:row r="6" ht="15" hidden="0" customHeight="1">
      <x:c r="A6" s="34" t="str">
        <x:f>'법인과 배분 기준'!A6</x:f>
        <x:v>ENT-A</x:v>
      </x:c>
      <x:c r="B6" s="57" t="n">
        <x:f>IF(SUM('법인과 배분 기준'!$E$6:$E$8)=0,"",ROUND('법인과 배분 기준'!$G$6*'법인과 배분 기준'!E6/SUM('법인과 배분 기준'!$E$6:$E$8),2))</x:f>
        <x:v>6000</x:v>
      </x:c>
      <x:c r="C6" s="57" t="n">
        <x:f>IF(SUM('법인과 배분 기준'!$F$6:$F$8)=0,"",ROUND('법인과 배분 기준'!$G$6*'법인과 배분 기준'!F6/SUM('법인과 배분 기준'!$F$6:$F$8),2))</x:f>
        <x:v>4500</x:v>
      </x:c>
      <x:c r="D6" s="54" t="str">
        <x:v>배송 수량</x:v>
      </x:c>
      <x:c r="E6" s="57" t="n">
        <x:f>IF(D6="배송 수량",B6,C6)</x:f>
        <x:v>6000</x:v>
      </x:c>
      <x:c r="F6" s="57" t="n">
        <x:f>IF(ROW()=8,'법인과 배분 기준'!$G$6-SUM($E$6:$E$8),0)</x:f>
        <x:v>0</x:v>
      </x:c>
      <x:c r="G6" s="35" t="str">
        <x:f>IF(OR(E6="",E6&lt;0),"차단","완료")</x:f>
        <x:v>완료</x:v>
      </x:c>
      <x:c r="H6" s="35"/>
      <x:c r="I6" s="35"/>
      <x:c r="J6" s="35"/>
      <x:c r="K6" s="35"/>
      <x:c r="L6" s="35"/>
      <x:c r="M6" s="36"/>
    </x:row>
    <x:row r="7" ht="15" hidden="0" customHeight="1">
      <x:c r="A7" s="34" t="str">
        <x:f>'법인과 배분 기준'!A7</x:f>
        <x:v>ENT-B</x:v>
      </x:c>
      <x:c r="B7" s="57" t="n">
        <x:f>IF(SUM('법인과 배분 기준'!$E$6:$E$8)=0,"",ROUND('법인과 배분 기준'!$G$6*'법인과 배분 기준'!E7/SUM('법인과 배분 기준'!$E$6:$E$8),2))</x:f>
        <x:v>2000</x:v>
      </x:c>
      <x:c r="C7" s="57" t="n">
        <x:f>IF(SUM('법인과 배분 기준'!$F$6:$F$8)=0,"",ROUND('법인과 배분 기준'!$G$6*'법인과 배분 기준'!F7/SUM('법인과 배분 기준'!$F$6:$F$8),2))</x:f>
        <x:v>2700</x:v>
      </x:c>
      <x:c r="D7" s="54" t="str">
        <x:v>배송 수량</x:v>
      </x:c>
      <x:c r="E7" s="57" t="n">
        <x:f>IF(D7="배송 수량",B7,C7)</x:f>
        <x:v>2000</x:v>
      </x:c>
      <x:c r="F7" s="57" t="n">
        <x:f>IF(ROW()=8,'법인과 배분 기준'!$G$6-SUM($E$6:$E$8),0)</x:f>
        <x:v>0</x:v>
      </x:c>
      <x:c r="G7" s="35" t="str">
        <x:f>IF(OR(E7="",E7&lt;0),"차단","완료")</x:f>
        <x:v>완료</x:v>
      </x:c>
      <x:c r="H7" s="35"/>
      <x:c r="I7" s="35"/>
      <x:c r="J7" s="35"/>
      <x:c r="K7" s="35"/>
      <x:c r="L7" s="35"/>
      <x:c r="M7" s="36"/>
    </x:row>
    <x:row r="8" ht="15" hidden="0" customHeight="1">
      <x:c r="A8" s="34" t="str">
        <x:f>'법인과 배분 기준'!A8</x:f>
        <x:v>ENT-C</x:v>
      </x:c>
      <x:c r="B8" s="57" t="n">
        <x:f>IF(SUM('법인과 배분 기준'!$E$6:$E$8)=0,"",ROUND('법인과 배분 기준'!$G$6*'법인과 배분 기준'!E8/SUM('법인과 배분 기준'!$E$6:$E$8),2))</x:f>
        <x:v>1000</x:v>
      </x:c>
      <x:c r="C8" s="57" t="n">
        <x:f>IF(SUM('법인과 배분 기준'!$F$6:$F$8)=0,"",ROUND('법인과 배분 기준'!$G$6*'법인과 배분 기준'!F8/SUM('법인과 배분 기준'!$F$6:$F$8),2))</x:f>
        <x:v>1800</x:v>
      </x:c>
      <x:c r="D8" s="54" t="str">
        <x:v>배송 수량</x:v>
      </x:c>
      <x:c r="E8" s="57" t="n">
        <x:f>IF(D8="배송 수량",B8,C8)</x:f>
        <x:v>1000</x:v>
      </x:c>
      <x:c r="F8" s="57" t="n">
        <x:f>IF(ROW()=8,'법인과 배분 기준'!$G$6-SUM($E$6:$E$8),0)</x:f>
        <x:v>0</x:v>
      </x:c>
      <x:c r="G8" s="35" t="str">
        <x:f>IF(OR(E8="",E8&lt;0),"차단","완료")</x:f>
        <x:v>완료</x:v>
      </x:c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dataValidations count="1">
    <x:dataValidation type="list" sqref="D6:D8">
      <x:formula1>"배송 수량,승인 비중"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이천이십칠년 기업 선물 관계사 비용 정산 대장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48" hidden="0" customHeight="1">
      <x:c r="A3" s="34" t="str">
        <x:v>버전 2026-10-18-v1｜확인일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법인 번호</x:v>
      </x:c>
      <x:c r="B5" s="48" t="str">
        <x:v>원 통화 배분액</x:v>
      </x:c>
      <x:c r="C5" s="48" t="str">
        <x:v>승인 환율</x:v>
      </x:c>
      <x:c r="D5" s="48" t="str">
        <x:v>환산 금액</x:v>
      </x:c>
      <x:c r="E5" s="48" t="str">
        <x:v>차감액</x:v>
      </x:c>
      <x:c r="F5" s="48" t="str">
        <x:v>정산액</x:v>
      </x:c>
      <x:c r="G5" s="48" t="str">
        <x:v>미정산액</x:v>
      </x:c>
      <x:c r="H5" s="48" t="str">
        <x:v>정산 참조</x:v>
      </x:c>
      <x:c r="I5" s="48" t="str">
        <x:v>점검</x:v>
      </x:c>
      <x:c r="J5" s="35"/>
      <x:c r="K5" s="35"/>
      <x:c r="L5" s="35"/>
      <x:c r="M5" s="36"/>
    </x:row>
    <x:row r="6" ht="15" hidden="0" customHeight="1">
      <x:c r="A6" s="34" t="str">
        <x:f>'비용 배분'!A6</x:f>
        <x:v>ENT-A</x:v>
      </x:c>
      <x:c r="B6" s="57" t="n">
        <x:f>'비용 배분'!E6</x:f>
        <x:v>6000</x:v>
      </x:c>
      <x:c r="C6" s="57" t="n">
        <x:v>0.92</x:v>
      </x:c>
      <x:c r="D6" s="57" t="n">
        <x:f>IF(OR(B6="",C6="",C6&lt;=0),"",ROUND(B6*C6,2))</x:f>
        <x:v>5520</x:v>
      </x:c>
      <x:c r="E6" s="54" t="n">
        <x:v>300</x:v>
      </x:c>
      <x:c r="F6" s="54" t="n">
        <x:v>4000</x:v>
      </x:c>
      <x:c r="G6" s="54" t="n">
        <x:f>IF(D6="","",ROUND(D6-E6-F6,2))</x:f>
        <x:v>1220</x:v>
      </x:c>
      <x:c r="H6" s="50" t="str">
        <x:v>SET-1</x:v>
      </x:c>
      <x:c r="I6" s="35" t="str">
        <x:f>IF(OR(D6="",E6&lt;0,E6&gt;D6,F6&lt;0),"차단",IF(ABS(G6)&lt;0.01,"완료","미처리"))</x:f>
        <x:v>미처리</x:v>
      </x:c>
      <x:c r="J6" s="35"/>
      <x:c r="K6" s="35"/>
      <x:c r="L6" s="35"/>
      <x:c r="M6" s="36"/>
    </x:row>
    <x:row r="7" ht="15" hidden="0" customHeight="1">
      <x:c r="A7" s="34" t="str">
        <x:f>'비용 배분'!A7</x:f>
        <x:v>ENT-B</x:v>
      </x:c>
      <x:c r="B7" s="57" t="n">
        <x:f>'비용 배분'!E7</x:f>
        <x:v>2000</x:v>
      </x:c>
      <x:c r="C7" s="57" t="n">
        <x:f>'법인과 배분 기준'!I7</x:f>
        <x:v>0.92</x:v>
      </x:c>
      <x:c r="D7" s="57" t="n">
        <x:f>IF(OR(B7="",C7="",C7&lt;=0),"",ROUND(B7*C7,2))</x:f>
        <x:v>1840</x:v>
      </x:c>
      <x:c r="E7" s="54" t="n">
        <x:v>0</x:v>
      </x:c>
      <x:c r="F7" s="54" t="n">
        <x:v>1500</x:v>
      </x:c>
      <x:c r="G7" s="54" t="n">
        <x:f>IF(D7="","",ROUND(D7-E7-F7,2))</x:f>
        <x:v>340</x:v>
      </x:c>
      <x:c r="H7" s="50" t="str">
        <x:v>SET-2</x:v>
      </x:c>
      <x:c r="I7" s="35" t="str">
        <x:f>IF(OR(D7="",E7&lt;0,E7&gt;D7,F7&lt;0),"차단",IF(ABS(G7)&lt;0.01,"완료","미처리"))</x:f>
        <x:v>미처리</x:v>
      </x:c>
      <x:c r="J7" s="35"/>
      <x:c r="K7" s="35"/>
      <x:c r="L7" s="35"/>
      <x:c r="M7" s="36"/>
    </x:row>
    <x:row r="8" ht="15" hidden="0" customHeight="1">
      <x:c r="A8" s="34" t="str">
        <x:f>'비용 배분'!A8</x:f>
        <x:v>ENT-C</x:v>
      </x:c>
      <x:c r="B8" s="57" t="n">
        <x:f>'비용 배분'!E8</x:f>
        <x:v>1000</x:v>
      </x:c>
      <x:c r="C8" s="57" t="n">
        <x:f>'법인과 배분 기준'!I8</x:f>
        <x:v>0.92</x:v>
      </x:c>
      <x:c r="D8" s="57" t="n">
        <x:f>IF(OR(B8="",C8="",C8&lt;=0),"",ROUND(B8*C8,2))</x:f>
        <x:v>920</x:v>
      </x:c>
      <x:c r="E8" s="54" t="n">
        <x:v>0</x:v>
      </x:c>
      <x:c r="F8" s="54" t="n">
        <x:v>1000</x:v>
      </x:c>
      <x:c r="G8" s="54" t="n">
        <x:f>IF(D8="","",ROUND(D8-E8-F8,2))</x:f>
        <x:v>-80</x:v>
      </x:c>
      <x:c r="H8" s="50" t="str">
        <x:v>SET-3</x:v>
      </x:c>
      <x:c r="I8" s="35" t="str">
        <x:f>IF(OR(D8="",E8&lt;0,E8&gt;D8,F8&lt;0),"차단",IF(ABS(G8)&lt;0.01,"완료","미처리"))</x:f>
        <x:v>미처리</x:v>
      </x:c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34" hidden="0" customWidth="1"/>
    <x:col min="3" max="3" width="72" hidden="0" customWidth="1"/>
    <x:col min="4" max="4" width="22" hidden="0" customWidth="1"/>
    <x:col min="5" max="5" width="33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이천이십칠년 기업 선물 관계사 비용 정산 대장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48" hidden="0" customHeight="1">
      <x:c r="A3" s="34" t="str">
        <x:v>버전 2026-10-18-v1｜확인일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15" hidden="0" customHeight="1">
      <x:c r="A5" s="47" t="str">
        <x:v>출처</x:v>
      </x:c>
      <x:c r="B5" s="48" t="str">
        <x:v>지원 범위</x:v>
      </x:c>
      <x:c r="C5" s="48" t="str">
        <x:v>URL</x:v>
      </x:c>
      <x:c r="D5" s="48" t="str">
        <x:v>최근 확인</x:v>
      </x:c>
      <x:c r="E5" s="48" t="str">
        <x:v>제한</x:v>
      </x:c>
      <x:c r="F5" s="35"/>
      <x:c r="G5" s="35"/>
      <x:c r="H5" s="35"/>
      <x:c r="I5" s="35"/>
      <x:c r="J5" s="35"/>
      <x:c r="K5" s="35"/>
      <x:c r="L5" s="35"/>
      <x:c r="M5" s="36"/>
    </x:row>
    <x:row r="6" ht="168" hidden="0" customHeight="1">
      <x:c r="A6" s="34" t="str">
        <x:v>OECD 2022</x:v>
      </x:c>
      <x:c r="B6" s="35" t="str">
        <x:v>Transfer-pricing scope boundary</x:v>
      </x:c>
      <x:c r="C6" s="35" t="str">
        <x:v>https://www.oecd.org/en/publications/oecd-transfer-pricing-guidelines-for-multinational-enterprises-and-tax-administrations-2022_0e655865-en.html</x:v>
      </x:c>
      <x:c r="D6" s="59" t="d">
        <x:v>2026-10-20T00:00:00.000Z</x:v>
      </x:c>
      <x:c r="E6" s="35" t="str">
        <x:v>Not country advice</x:v>
      </x:c>
      <x:c r="F6" s="35"/>
      <x:c r="G6" s="35"/>
      <x:c r="H6" s="35"/>
      <x:c r="I6" s="35"/>
      <x:c r="J6" s="35"/>
      <x:c r="K6" s="35"/>
      <x:c r="L6" s="35"/>
      <x:c r="M6" s="36"/>
    </x:row>
    <x:row r="7" ht="48" hidden="0" customHeight="1">
      <x:c r="A7" s="34" t="str">
        <x:v>Giftpack</x:v>
      </x:c>
      <x:c r="B7" s="35" t="str">
        <x:v>Gifting execution context</x:v>
      </x:c>
      <x:c r="C7" s="35" t="str">
        <x:v>https://giftpack.ai/</x:v>
      </x:c>
      <x:c r="D7" s="59" t="d">
        <x:v>2026-10-20T00:00:00.000Z</x:v>
      </x:c>
      <x:c r="E7" s="35" t="str">
        <x:v>No accounting automation claim</x:v>
      </x:c>
      <x:c r="F7" s="35"/>
      <x:c r="G7" s="35"/>
      <x:c r="H7" s="35"/>
      <x:c r="I7" s="35"/>
      <x:c r="J7" s="35"/>
      <x:c r="K7" s="35"/>
      <x:c r="L7" s="35"/>
      <x:c r="M7" s="36"/>
    </x:row>
    <x:row r="8" ht="36" hidden="0" customHeight="1">
      <x:c r="A8" s="34" t="str">
        <x:v>출처와 변경 기록</x:v>
      </x:c>
      <x:c r="B8" s="35" t="str">
        <x:v>Workbook method</x:v>
      </x:c>
      <x:c r="C8" s="35" t="str">
        <x:v>2026-10-18-v1</x:v>
      </x:c>
      <x:c r="D8" s="59" t="d">
        <x:v>2026-10-20T00:00:00.000Z</x:v>
      </x:c>
      <x:c r="E8" s="35" t="str">
        <x:v>Human approval required</x:v>
      </x:c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47" t="str">
        <x:v>변경일</x:v>
      </x:c>
      <x:c r="B10" s="48" t="str">
        <x:v>담당자</x:v>
      </x:c>
      <x:c r="C10" s="48" t="str">
        <x:v>변경 항목</x:v>
      </x:c>
      <x:c r="D10" s="48" t="str">
        <x:v>사유</x:v>
      </x:c>
      <x:c r="E10" s="48" t="str">
        <x:v>근거</x:v>
      </x:c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60"/>
      <x:c r="B11" s="50"/>
      <x:c r="C11" s="50"/>
      <x:c r="D11" s="50"/>
      <x:c r="E11" s="50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60"/>
      <x:c r="B12" s="50"/>
      <x:c r="C12" s="50"/>
      <x:c r="D12" s="50"/>
      <x:c r="E12" s="50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60"/>
      <x:c r="B13" s="50"/>
      <x:c r="C13" s="50"/>
      <x:c r="D13" s="50"/>
      <x:c r="E13" s="50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60"/>
      <x:c r="B14" s="50"/>
      <x:c r="C14" s="50"/>
      <x:c r="D14" s="50"/>
      <x:c r="E14" s="50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60"/>
      <x:c r="B15" s="50"/>
      <x:c r="C15" s="50"/>
      <x:c r="D15" s="50"/>
      <x:c r="E15" s="50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