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8fe267cd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" sheetId="1" r:id="Rae7dfeee607648c0"/>
    <x:sheet xmlns:r="http://schemas.openxmlformats.org/officeDocument/2006/relationships" name="入力" sheetId="2" r:id="R38d5f20338e54192"/>
    <x:sheet xmlns:r="http://schemas.openxmlformats.org/officeDocument/2006/relationships" name="梱包シナリオ" sheetId="3" r:id="Rea571fd4e6e94d95"/>
    <x:sheet xmlns:r="http://schemas.openxmlformats.org/officeDocument/2006/relationships" name="結果" sheetId="4" r:id="Rbb2bd8dec8e44eec"/>
    <x:sheet xmlns:r="http://schemas.openxmlformats.org/officeDocument/2006/relationships" name="運送会社の前提" sheetId="5" r:id="R212a0d0a46b54a38"/>
    <x:sheet xmlns:r="http://schemas.openxmlformats.org/officeDocument/2006/relationships" name="出典一覧" sheetId="6" r:id="R8109d2f4d1a34011"/>
    <x:sheet xmlns:r="http://schemas.openxmlformats.org/officeDocument/2006/relationships" name="品質確認" sheetId="7" r:id="R465f3db565a149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0.0%"/>
    <x:numFmt numFmtId="202" formatCode="0.00000"/>
  </x:numFmts>
  <x:fonts count="5">
    <x:font>
      <x:sz val="11"/>
      <x:name val="Carlito"/>
    </x:font>
    <x:font>
      <x:sz val="10"/>
      <x:color rgb="FF1F2937"/>
      <x:name val="Noto Sans CJK TC"/>
    </x:font>
    <x:font>
      <x:b/>
      <x:sz val="18"/>
      <x:color rgb="FFFFFFFF"/>
      <x:name val="Noto Sans CJK TC"/>
    </x:font>
    <x:font>
      <x:b/>
      <x:sz val="10"/>
      <x:color rgb="FF17365D"/>
      <x:name val="Noto Sans CJK TC"/>
    </x:font>
    <x:font>
      <x:b/>
      <x:sz val="11"/>
      <x:color rgb="FFFFFFFF"/>
      <x:name val="Noto Sans CJK TC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</x:fills>
  <x:borders count="3">
    <x:border/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B8C2CC"/>
      </x:left>
      <x:right style="thin">
        <x:color rgb="FFB8C2CC"/>
      </x:right>
      <x:top style="thin">
        <x:color rgb="FFB8C2CC"/>
      </x:top>
      <x:bottom style="thin">
        <x:color rgb="FFB8C2C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b2214a0144eef" /><Relationship Type="http://schemas.openxmlformats.org/officeDocument/2006/relationships/theme" Target="/xl/theme/theme1.xml" Id="Rb8d880def3d24d80" /><Relationship Type="http://schemas.openxmlformats.org/officeDocument/2006/relationships/sharedStrings" Target="/xl/sharedStrings.xml" Id="Raa9918071c444114" /><Relationship Type="http://schemas.openxmlformats.org/officeDocument/2006/relationships/worksheet" Target="/xl/worksheets/sheet1.xml" Id="Rae7dfeee607648c0" /><Relationship Type="http://schemas.openxmlformats.org/officeDocument/2006/relationships/worksheet" Target="/xl/worksheets/sheet2.xml" Id="R38d5f20338e54192" /><Relationship Type="http://schemas.openxmlformats.org/officeDocument/2006/relationships/worksheet" Target="/xl/worksheets/sheet3.xml" Id="Rea571fd4e6e94d95" /><Relationship Type="http://schemas.openxmlformats.org/officeDocument/2006/relationships/worksheet" Target="/xl/worksheets/sheet4.xml" Id="Rbb2bd8dec8e44eec" /><Relationship Type="http://schemas.openxmlformats.org/officeDocument/2006/relationships/worksheet" Target="/xl/worksheets/sheet5.xml" Id="R212a0d0a46b54a38" /><Relationship Type="http://schemas.openxmlformats.org/officeDocument/2006/relationships/worksheet" Target="/xl/worksheets/sheet6.xml" Id="R8109d2f4d1a34011" /><Relationship Type="http://schemas.openxmlformats.org/officeDocument/2006/relationships/worksheet" Target="/xl/worksheets/sheet7.xml" Id="R465f3db565a149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0" t="str">
        <x:v>版</x:v>
      </x:c>
      <x:c r="B4" s="11" t="str">
        <x:v>2027-v1</x:v>
      </x:c>
      <x:c r="C4" s="11"/>
      <x:c r="D4" s="11"/>
      <x:c r="E4" s="11"/>
      <x:c r="F4" s="11"/>
      <x:c r="G4" s="11"/>
      <x:c r="H4" s="11"/>
      <x:c r="I4" s="2"/>
      <x:c r="J4" s="2"/>
    </x:row>
    <x:row r="5" ht="15" hidden="0" customHeight="1">
      <x:c r="A5" s="10" t="str">
        <x:v>目的</x:v>
      </x:c>
      <x:c r="B5" s="11" t="str">
        <x:v>運送会社へ見積りを依頼する前に梱包案を比較します。実勢運賃、関税、税金、配達保証は計算しません。</x:v>
      </x:c>
      <x:c r="C5" s="11"/>
      <x:c r="D5" s="11"/>
      <x:c r="E5" s="11"/>
      <x:c r="F5" s="11"/>
      <x:c r="G5" s="11"/>
      <x:c r="H5" s="11"/>
      <x:c r="I5" s="2"/>
      <x:c r="J5" s="2"/>
    </x:row>
    <x:row r="6" ht="15" hidden="0" customHeight="1">
      <x:c r="A6" s="10" t="str">
        <x:v>外箱寸法、梱包後の実重量、係数、数量、商品体積の見積りを入力します。利用前に運送会社、サービス、契約運賃区分、市場、端数処理を確認してください。</x:v>
      </x:c>
      <x:c r="B6" s="11" t="str"/>
      <x:c r="C6" s="11"/>
      <x:c r="D6" s="11"/>
      <x:c r="E6" s="11"/>
      <x:c r="F6" s="11"/>
      <x:c r="G6" s="11"/>
      <x:c r="H6" s="11"/>
      <x:c r="I6" s="2"/>
      <x:c r="J6" s="2"/>
    </x:row>
    <x:row r="7" ht="15" hidden="0" customHeight="1">
      <x:c r="A7" s="10" t="str">
        <x:v>最終確認日</x:v>
      </x:c>
      <x:c r="B7" s="11" t="str">
        <x:v>2026-09-21</x:v>
      </x:c>
      <x:c r="C7" s="11"/>
      <x:c r="D7" s="11"/>
      <x:c r="E7" s="11"/>
      <x:c r="F7" s="11"/>
      <x:c r="G7" s="11"/>
      <x:c r="H7" s="11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  <x:mergeCell ref="B5:H5"/>
    <x:mergeCell ref="A6:H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24.110000610351562" hidden="0" customWidth="1"/>
    <x:col min="3" max="3" width="42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項目</x:v>
      </x:c>
      <x:c r="B4" s="17" t="str">
        <x:v>値</x:v>
      </x:c>
      <x:c r="C4" s="17" t="str">
        <x:v>説明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単位体系</x:v>
      </x:c>
      <x:c r="B5" s="21" t="str">
        <x:v>メートル法（センチ／キログラム）</x:v>
      </x:c>
      <x:c r="C5" s="11" t="str">
        <x:v>一つのブックでは一種類の単位体系を使用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編集可能な容積係数</x:v>
      </x:c>
      <x:c r="B6" s="22" t="n">
        <x:v>5000</x:v>
      </x:c>
      <x:c r="C6" s="11" t="str">
        <x:v>編集可能。運送会社、サービス、市場を確認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最長辺の確認基準</x:v>
      </x:c>
      <x:c r="B7" s="22" t="n">
        <x:v>100</x:v>
      </x:c>
      <x:c r="C7" s="11" t="str">
        <x:v>確認用の基準であり運送会社の保証ではない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11" t="str">
        <x:v>一個当たり商品体積</x:v>
      </x:c>
      <x:c r="B8" s="22" t="n">
        <x:v>4800</x:v>
      </x:c>
      <x:c r="C8" s="11" t="str">
        <x:v>一個当たり梱包後商品体積の推定、立方センチ</x:v>
      </x:c>
      <x:c r="D8" s="2"/>
      <x:c r="E8" s="2"/>
      <x:c r="F8" s="2"/>
      <x:c r="G8" s="2"/>
      <x:c r="H8" s="2"/>
      <x:c r="I8" s="2"/>
      <x:c r="J8" s="2"/>
    </x:row>
    <x:row r="9" ht="15" hidden="0" customHeight="1">
      <x:c r="A9" s="11" t="str">
        <x:v>一箱当たり個数</x:v>
      </x:c>
      <x:c r="B9" s="22" t="n">
        <x:v>6</x:v>
      </x:c>
      <x:c r="C9" s="11" t="str">
        <x:v>一箱当たり個数</x:v>
      </x:c>
      <x:c r="D9" s="2"/>
      <x:c r="E9" s="2"/>
      <x:c r="F9" s="2"/>
      <x:c r="G9" s="2"/>
      <x:c r="H9" s="2"/>
      <x:c r="I9" s="2"/>
      <x:c r="J9" s="2"/>
    </x:row>
    <x:row r="10" ht="15" hidden="0" customHeight="1">
      <x:c r="A10" s="11" t="str">
        <x:v>前提の出典名</x:v>
      </x:c>
      <x:c r="B10" s="21" t="str">
        <x:v>UPS／FedEx 公式案内</x:v>
      </x:c>
      <x:c r="C10" s="11" t="str">
        <x:v>前提の出典表示のみ</x:v>
      </x:c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11" t="str">
        <x:v>最終確認日</x:v>
      </x:c>
      <x:c r="B11" s="21" t="str">
        <x:v>2026-09-21</x:v>
      </x:c>
      <x:c r="C11" s="11" t="str">
        <x:v>四半期ごと、または規則変更時に再確認</x:v>
      </x:c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4.21999979019165" hidden="0" customWidth="1"/>
    <x:col min="3" max="3" width="4.21999979019165" hidden="0" customWidth="1"/>
    <x:col min="4" max="4" width="4.21999979019165" hidden="0" customWidth="1"/>
    <x:col min="5" max="5" width="11.890000343322754" hidden="0" customWidth="1"/>
    <x:col min="6" max="6" width="11.890000343322754" hidden="0" customWidth="1"/>
    <x:col min="7" max="7" width="15.109999656677246" hidden="0" customWidth="1"/>
    <x:col min="8" max="8" width="15.109999656677246" hidden="0" customWidth="1"/>
    <x:col min="9" max="9" width="13.5600004196167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シナリオ</x:v>
      </x:c>
      <x:c r="B4" s="17" t="str">
        <x:v>長さ</x:v>
      </x:c>
      <x:c r="C4" s="17" t="str">
        <x:v>幅</x:v>
      </x:c>
      <x:c r="D4" s="17" t="str">
        <x:v>高さ</x:v>
      </x:c>
      <x:c r="E4" s="17" t="str">
        <x:v>梱包後の実重量</x:v>
      </x:c>
      <x:c r="F4" s="17" t="str">
        <x:v>一箱当たり個数</x:v>
      </x:c>
      <x:c r="G4" s="17" t="str">
        <x:v>一個当たり商品体積</x:v>
      </x:c>
      <x:c r="H4" s="17" t="str">
        <x:v>編集可能な容積係数</x:v>
      </x:c>
      <x:c r="I4" s="17" t="str">
        <x:v>最長辺の確認基準</x:v>
      </x:c>
      <x:c r="J4" s="2"/>
    </x:row>
    <x:row r="5" ht="15" hidden="0" customHeight="1">
      <x:c r="A5" s="11" t="str">
        <x:v>基準</x:v>
      </x:c>
      <x:c r="B5" s="22" t="n">
        <x:v>60</x:v>
      </x:c>
      <x:c r="C5" s="22" t="n">
        <x:v>45</x:v>
      </x:c>
      <x:c r="D5" s="22" t="n">
        <x:v>35</x:v>
      </x:c>
      <x:c r="E5" s="22" t="n">
        <x:v>12.4</x:v>
      </x:c>
      <x:c r="F5" s="22" t="n">
        <x:v>6</x:v>
      </x:c>
      <x:c r="G5" s="22" t="n">
        <x:v>4800</x:v>
      </x:c>
      <x:c r="H5" s="22" t="n">
        <x:v>5000</x:v>
      </x:c>
      <x:c r="I5" s="22" t="n">
        <x:v>100</x:v>
      </x:c>
      <x:c r="J5" s="2"/>
    </x:row>
    <x:row r="6" ht="15" hidden="0" customHeight="1">
      <x:c r="A6" s="11" t="str">
        <x:v>適正化</x:v>
      </x:c>
      <x:c r="B6" s="22" t="n">
        <x:v>55</x:v>
      </x:c>
      <x:c r="C6" s="22" t="n">
        <x:v>40</x:v>
      </x:c>
      <x:c r="D6" s="22" t="n">
        <x:v>30</x:v>
      </x:c>
      <x:c r="E6" s="22" t="n">
        <x:v>12.1</x:v>
      </x:c>
      <x:c r="F6" s="22" t="n">
        <x:v>6</x:v>
      </x:c>
      <x:c r="G6" s="22" t="n">
        <x:v>4800</x:v>
      </x:c>
      <x:c r="H6" s="22" t="n">
        <x:v>5000</x:v>
      </x:c>
      <x:c r="I6" s="22" t="n">
        <x:v>100</x:v>
      </x:c>
      <x:c r="J6" s="2"/>
    </x:row>
    <x:row r="7" ht="15" hidden="0" customHeight="1">
      <x:c r="A7" s="11" t="str">
        <x:v>保護強化</x:v>
      </x:c>
      <x:c r="B7" s="22" t="n">
        <x:v>62</x:v>
      </x:c>
      <x:c r="C7" s="22" t="n">
        <x:v>47</x:v>
      </x:c>
      <x:c r="D7" s="22" t="n">
        <x:v>38</x:v>
      </x:c>
      <x:c r="E7" s="22" t="n">
        <x:v>13.2</x:v>
      </x:c>
      <x:c r="F7" s="22" t="n">
        <x:v>6</x:v>
      </x:c>
      <x:c r="G7" s="22" t="n">
        <x:v>4800</x:v>
      </x:c>
      <x:c r="H7" s="22" t="n">
        <x:v>5000</x:v>
      </x:c>
      <x:c r="I7" s="22" t="n">
        <x:v>100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9.66999816894531" hidden="0" customWidth="1"/>
    <x:col min="2" max="2" width="7.440000057220459" hidden="0" customWidth="1"/>
    <x:col min="3" max="3" width="7" hidden="0" customWidth="1"/>
    <x:col min="4" max="4" width="11.890000343322754" hidden="0" customWidth="1"/>
    <x:col min="5" max="5" width="7" hidden="0" customWidth="1"/>
    <x:col min="6" max="6" width="7" hidden="0" customWidth="1"/>
    <x:col min="7" max="7" width="8.670000076293945" hidden="0" customWidth="1"/>
    <x:col min="8" max="8" width="28" hidden="0" customWidth="1"/>
    <x:col min="9" max="9" width="28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シナリオ</x:v>
      </x:c>
      <x:c r="B4" s="17" t="str">
        <x:v>箱容積</x:v>
      </x:c>
      <x:c r="C4" s="17" t="str">
        <x:v>容積重量</x:v>
      </x:c>
      <x:c r="D4" s="17" t="str">
        <x:v>梱包後の実重量</x:v>
      </x:c>
      <x:c r="E4" s="17" t="str">
        <x:v>課金重量</x:v>
      </x:c>
      <x:c r="F4" s="17" t="str">
        <x:v>箱利用率</x:v>
      </x:c>
      <x:c r="G4" s="17" t="str">
        <x:v>基準との差</x:v>
      </x:c>
      <x:c r="H4" s="17" t="str">
        <x:v>入力警告</x:v>
      </x:c>
      <x:c r="I4" s="17" t="str">
        <x:v>前提の出典名</x:v>
      </x:c>
      <x:c r="J4" s="2"/>
    </x:row>
    <x:row r="5" ht="15" hidden="0" customHeight="1">
      <x:c r="A5" s="11" t="str">
        <x:v>基準</x:v>
      </x:c>
      <x:c r="B5" s="27" t="n">
        <x:f>'梱包シナリオ'!B5*'梱包シナリオ'!C5*'梱包シナリオ'!D5</x:f>
        <x:v>94500</x:v>
      </x:c>
      <x:c r="C5" s="27" t="n">
        <x:f>ROUNDUP(B5/'梱包シナリオ'!H5,0)</x:f>
        <x:v>19</x:v>
      </x:c>
      <x:c r="D5" s="27" t="n">
        <x:f>'梱包シナリオ'!E5</x:f>
        <x:v>12.4</x:v>
      </x:c>
      <x:c r="E5" s="27" t="n">
        <x:f>MAX(C5,D5)</x:f>
        <x:v>19</x:v>
      </x:c>
      <x:c r="F5" s="28" t="n">
        <x:f>('梱包シナリオ'!F5*'梱包シナリオ'!G5)/B5</x:f>
        <x:v>0.3047619047619048</x:v>
      </x:c>
      <x:c r="G5" s="27" t="n">
        <x:f>0</x:f>
        <x:v>0</x:v>
      </x:c>
      <x:c r="H5" s="11" t="str">
        <x:f>IF(OR('梱包シナリオ'!B5&lt;=0,'梱包シナリオ'!C5&lt;=0,'梱包シナリオ'!D5&lt;=0,'梱包シナリオ'!E5&lt;=0,'梱包シナリオ'!H5&lt;=0),"入力不足",IF(F5&gt;1,"商品体積が箱を超過",IF(MAX('梱包シナリオ'!B5:'梱包シナリオ'!D5)&gt;'梱包シナリオ'!I5,"入力を確認","正常")))</x:f>
        <x:v>正常</x:v>
      </x:c>
      <x:c r="I5" s="11" t="str">
        <x:f>'入力'!B10&amp;" · "&amp;'入力'!B11</x:f>
        <x:v>UPS／FedEx 公式案内 · 2026-09-21</x:v>
      </x:c>
      <x:c r="J5" s="2"/>
    </x:row>
    <x:row r="6" ht="15" hidden="0" customHeight="1">
      <x:c r="A6" s="11" t="str">
        <x:v>適正化</x:v>
      </x:c>
      <x:c r="B6" s="27" t="n">
        <x:f>'梱包シナリオ'!B6*'梱包シナリオ'!C6*'梱包シナリオ'!D6</x:f>
        <x:v>66000</x:v>
      </x:c>
      <x:c r="C6" s="27" t="n">
        <x:f>ROUNDUP(B6/'梱包シナリオ'!H6,0)</x:f>
        <x:v>14</x:v>
      </x:c>
      <x:c r="D6" s="27" t="n">
        <x:f>'梱包シナリオ'!E6</x:f>
        <x:v>12.1</x:v>
      </x:c>
      <x:c r="E6" s="27" t="n">
        <x:f>MAX(C6,D6)</x:f>
        <x:v>14</x:v>
      </x:c>
      <x:c r="F6" s="28" t="n">
        <x:f>('梱包シナリオ'!F6*'梱包シナリオ'!G6)/B6</x:f>
        <x:v>0.43636363636363634</x:v>
      </x:c>
      <x:c r="G6" s="27" t="n">
        <x:f>E6-$E$5</x:f>
        <x:v>-5</x:v>
      </x:c>
      <x:c r="H6" s="11" t="str">
        <x:f>IF(OR('梱包シナリオ'!B6&lt;=0,'梱包シナリオ'!C6&lt;=0,'梱包シナリオ'!D6&lt;=0,'梱包シナリオ'!E6&lt;=0,'梱包シナリオ'!H6&lt;=0),"入力不足",IF(F6&gt;1,"商品体積が箱を超過",IF(MAX('梱包シナリオ'!B6:'梱包シナリオ'!D6)&gt;'梱包シナリオ'!I6,"入力を確認","正常")))</x:f>
        <x:v>正常</x:v>
      </x:c>
      <x:c r="I6" s="11" t="str">
        <x:f>'入力'!B10&amp;" · "&amp;'入力'!B11</x:f>
        <x:v>UPS／FedEx 公式案内 · 2026-09-21</x:v>
      </x:c>
      <x:c r="J6" s="2"/>
    </x:row>
    <x:row r="7" ht="15" hidden="0" customHeight="1">
      <x:c r="A7" s="11" t="str">
        <x:v>保護強化</x:v>
      </x:c>
      <x:c r="B7" s="27" t="n">
        <x:f>'梱包シナリオ'!B7*'梱包シナリオ'!C7*'梱包シナリオ'!D7</x:f>
        <x:v>110732</x:v>
      </x:c>
      <x:c r="C7" s="27" t="n">
        <x:f>ROUNDUP(B7/'梱包シナリオ'!H7,0)</x:f>
        <x:v>23</x:v>
      </x:c>
      <x:c r="D7" s="27" t="n">
        <x:f>'梱包シナリオ'!E7</x:f>
        <x:v>13.2</x:v>
      </x:c>
      <x:c r="E7" s="27" t="n">
        <x:f>MAX(C7,D7)</x:f>
        <x:v>23</x:v>
      </x:c>
      <x:c r="F7" s="28" t="n">
        <x:f>('梱包シナリオ'!F7*'梱包シナリオ'!G7)/B7</x:f>
        <x:v>0.2600874182711411</x:v>
      </x:c>
      <x:c r="G7" s="27" t="n">
        <x:f>E7-$E$5</x:f>
        <x:v>4</x:v>
      </x:c>
      <x:c r="H7" s="11" t="str">
        <x:f>IF(OR('梱包シナリオ'!B7&lt;=0,'梱包シナリオ'!C7&lt;=0,'梱包シナリオ'!D7&lt;=0,'梱包シナリオ'!E7&lt;=0,'梱包シナリオ'!H7&lt;=0),"入力不足",IF(F7&gt;1,"商品体積が箱を超過",IF(MAX('梱包シナリオ'!B7:'梱包シナリオ'!D7)&gt;'梱包シナリオ'!I7,"入力を確認","正常")))</x:f>
        <x:v>正常</x:v>
      </x:c>
      <x:c r="I7" s="11" t="str">
        <x:f>'入力'!B10&amp;" · "&amp;'入力'!B11</x:f>
        <x:v>UPS／FedEx 公式案内 · 2026-09-21</x:v>
      </x:c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13.779999732971191" hidden="0" customWidth="1"/>
    <x:col min="3" max="3" width="15.109999656677246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公式出典</x:v>
      </x:c>
      <x:c r="B4" s="17" t="str">
        <x:v>単位体系</x:v>
      </x:c>
      <x:c r="C4" s="17" t="str">
        <x:v>編集可能な容積係数</x:v>
      </x:c>
      <x:c r="D4" s="17" t="str">
        <x:v>方法</x:v>
      </x:c>
      <x:c r="E4" s="17" t="str">
        <x:v>確認日</x:v>
      </x:c>
      <x:c r="F4" s="17" t="str">
        <x:v>説明</x:v>
      </x:c>
      <x:c r="G4" s="2"/>
      <x:c r="H4" s="2"/>
      <x:c r="I4" s="2"/>
      <x:c r="J4" s="2"/>
    </x:row>
    <x:row r="5" ht="24" hidden="0" customHeight="1">
      <x:c r="A5" s="11" t="str">
        <x:v>UPS US Daily Rates</x:v>
      </x:c>
      <x:c r="B5" s="11" t="str">
        <x:v>in / lb</x:v>
      </x:c>
      <x:c r="C5" s="11" t="n">
        <x:v>139</x:v>
      </x:c>
      <x:c r="D5" s="11" t="str">
        <x:v>長さ×幅×高さ÷係数。端数は運送会社規則に従う</x:v>
      </x:c>
      <x:c r="E5" s="11" t="str">
        <x:v>2026-09-21</x:v>
      </x:c>
      <x:c r="F5" s="11" t="str">
        <x:v>サービスと契約運賃区分を確認</x:v>
      </x:c>
      <x:c r="G5" s="2"/>
      <x:c r="H5" s="2"/>
      <x:c r="I5" s="2"/>
      <x:c r="J5" s="2"/>
    </x:row>
    <x:row r="6" ht="24" hidden="0" customHeight="1">
      <x:c r="A6" s="11" t="str">
        <x:v>UPS US Retail Rates</x:v>
      </x:c>
      <x:c r="B6" s="11" t="str">
        <x:v>in / lb</x:v>
      </x:c>
      <x:c r="C6" s="11" t="n">
        <x:v>166</x:v>
      </x:c>
      <x:c r="D6" s="11" t="str">
        <x:v>長さ×幅×高さ÷係数。端数は運送会社規則に従う</x:v>
      </x:c>
      <x:c r="E6" s="11" t="str">
        <x:v>2026-09-21</x:v>
      </x:c>
      <x:c r="F6" s="11" t="str">
        <x:v>サービスと市場を確認</x:v>
      </x:c>
      <x:c r="G6" s="2"/>
      <x:c r="H6" s="2"/>
      <x:c r="I6" s="2"/>
      <x:c r="J6" s="2"/>
    </x:row>
    <x:row r="7" ht="24" hidden="0" customHeight="1">
      <x:c r="A7" s="11" t="str">
        <x:v>FedEx US / Puerto Rico / international</x:v>
      </x:c>
      <x:c r="B7" s="11" t="str">
        <x:v>in / lb</x:v>
      </x:c>
      <x:c r="C7" s="11" t="n">
        <x:v>139</x:v>
      </x:c>
      <x:c r="D7" s="11" t="str">
        <x:v>長さ×幅×高さ÷係数。端数は運送会社規則に従う</x:v>
      </x:c>
      <x:c r="E7" s="11" t="str">
        <x:v>2026-09-21</x:v>
      </x:c>
      <x:c r="F7" s="11" t="str">
        <x:v>サービス、市場、最新版案内を確認</x:v>
      </x:c>
      <x:c r="G7" s="2"/>
      <x:c r="H7" s="2"/>
      <x:c r="I7" s="2"/>
      <x:c r="J7" s="2"/>
    </x:row>
    <x:row r="8" ht="15" hidden="0" customHeight="1">
      <x:c r="A8" s="11" t="str">
        <x:v>利用者定義のメートル法シナリオ</x:v>
      </x:c>
      <x:c r="B8" s="11" t="str">
        <x:v>センチ／キログラム</x:v>
      </x:c>
      <x:c r="C8" s="11" t="n">
        <x:v>5000</x:v>
      </x:c>
      <x:c r="D8" s="11" t="str">
        <x:v>編集可能な計画上の前提</x:v>
      </x:c>
      <x:c r="E8" s="11" t="str">
        <x:v>2026-09-21</x:v>
      </x:c>
      <x:c r="F8" s="11" t="str">
        <x:v>運送会社の見積りではない</x:v>
      </x:c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64" hidden="0" customWidth="1"/>
    <x:col min="2" max="2" width="64" hidden="0" customWidth="1"/>
    <x:col min="3" max="3" width="16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公式出典</x:v>
      </x:c>
      <x:c r="B4" s="17" t="str">
        <x:v>根拠となる内容</x:v>
      </x:c>
      <x:c r="C4" s="17" t="str">
        <x:v>確認日</x:v>
      </x:c>
      <x:c r="D4" s="2"/>
      <x:c r="E4" s="2"/>
      <x:c r="F4" s="2"/>
      <x:c r="G4" s="2"/>
      <x:c r="H4" s="2"/>
      <x:c r="I4" s="2"/>
      <x:c r="J4" s="2"/>
    </x:row>
    <x:row r="5" ht="15" hidden="0" customHeight="1">
      <x:c r="A5" s="11" t="str">
        <x:v>https://www.ups.com/us/en/support/shipping-support/shipping-dimensions-weight</x:v>
      </x:c>
      <x:c r="B5" s="11" t="str">
        <x:v>測定順、寸法の端数処理、容積式、通常運賃139／店頭運賃166の適用範囲</x:v>
      </x:c>
      <x:c r="C5" s="11" t="str">
        <x:v>2026-09-21</x:v>
      </x:c>
      <x:c r="D5" s="2"/>
      <x:c r="E5" s="2"/>
      <x:c r="F5" s="2"/>
      <x:c r="G5" s="2"/>
      <x:c r="H5" s="2"/>
      <x:c r="I5" s="2"/>
      <x:c r="J5" s="2"/>
    </x:row>
    <x:row r="6" ht="15" hidden="0" customHeight="1">
      <x:c r="A6" s="11" t="str">
        <x:v>https://www.fedex.com/en-us/shipping/packaging/what-is-dimensional-weight.html</x:v>
      </x:c>
      <x:c r="B6" s="11" t="str">
        <x:v>実重量と容積重量の大きい方を採用。139はページ記載の米国、プエルトリコ、国際の範囲</x:v>
      </x:c>
      <x:c r="C6" s="11" t="str">
        <x:v>2026-09-21</x:v>
      </x:c>
      <x:c r="D6" s="2"/>
      <x:c r="E6" s="2"/>
      <x:c r="F6" s="2"/>
      <x:c r="G6" s="2"/>
      <x:c r="H6" s="2"/>
      <x:c r="I6" s="2"/>
      <x:c r="J6" s="2"/>
    </x:row>
    <x:row r="7" ht="15" hidden="0" customHeight="1">
      <x:c r="A7" s="11" t="str">
        <x:v>https://giftpack.ai/</x:v>
      </x:c>
      <x:c r="B7" s="11" t="str">
        <x:v>梱包入力と見積り判断の承認後に用いる実行基盤</x:v>
      </x:c>
      <x:c r="C7" s="11" t="str">
        <x:v>2026-09-21</x:v>
      </x:c>
      <x:c r="D7" s="2"/>
      <x:c r="E7" s="2"/>
      <x:c r="F7" s="2"/>
      <x:c r="G7" s="2"/>
      <x:c r="H7" s="2"/>
      <x:c r="I7" s="2"/>
      <x:c r="J7" s="2"/>
    </x:row>
    <x:row r="8" ht="15" hidden="0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15" hidden="0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15" hidden="0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9.109999656677246" hidden="0" customWidth="1"/>
    <x:col min="3" max="3" width="9.109999656677246" hidden="0" customWidth="1"/>
    <x:col min="4" max="4" width="3.7799999713897705" hidden="0" customWidth="1"/>
  </x:cols>
  <x:sheetData>
    <x:row r="1" ht="15" hidden="0" customHeight="1">
      <x:c r="A1" s="5" t="str">
        <x:v>2027年 法人ギフト梱包・容積重量計算表</x:v>
      </x:c>
      <x:c r="B1" s="5"/>
      <x:c r="C1" s="5"/>
      <x:c r="D1" s="5"/>
      <x:c r="E1" s="5"/>
      <x:c r="F1" s="5"/>
      <x:c r="G1" s="5"/>
      <x:c r="H1" s="5"/>
      <x:c r="I1" s="2"/>
      <x:c r="J1" s="2"/>
    </x:row>
    <x:row r="2" ht="15" hidden="0" customHeight="1">
      <x:c r="A2" s="5"/>
      <x:c r="B2" s="5"/>
      <x:c r="C2" s="5"/>
      <x:c r="D2" s="5"/>
      <x:c r="E2" s="5"/>
      <x:c r="F2" s="5"/>
      <x:c r="G2" s="5"/>
      <x:c r="H2" s="5"/>
      <x:c r="I2" s="2"/>
      <x:c r="J2" s="2"/>
    </x:row>
    <x:row r="3" ht="15" hidden="0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 customHeight="1">
      <x:c r="A4" s="17" t="str">
        <x:v>確認項目</x:v>
      </x:c>
      <x:c r="B4" s="17" t="str">
        <x:v>期待値</x:v>
      </x:c>
      <x:c r="C4" s="17" t="str">
        <x:v>実際</x:v>
      </x:c>
      <x:c r="D4" s="17" t="str">
        <x:v>状態</x:v>
      </x:c>
      <x:c r="E4" s="2"/>
      <x:c r="F4" s="2"/>
      <x:c r="G4" s="2"/>
      <x:c r="H4" s="2"/>
      <x:c r="I4" s="2"/>
      <x:c r="J4" s="2"/>
    </x:row>
    <x:row r="5" ht="15" hidden="0" customHeight="1">
      <x:c r="A5" s="11" t="str">
        <x:v>基準箱の容積</x:v>
      </x:c>
      <x:c r="B5" s="31" t="n">
        <x:v>94500</x:v>
      </x:c>
      <x:c r="C5" s="31" t="n">
        <x:f>'結果'!B5</x:f>
        <x:v>94500</x:v>
      </x:c>
      <x:c r="D5" s="11" t="str">
        <x:f>IF(ABS(C5-B5)&lt;0.0002,"合格","不合格")</x:f>
        <x:v>合格</x:v>
      </x:c>
      <x:c r="E5" s="2"/>
      <x:c r="F5" s="2"/>
      <x:c r="G5" s="2"/>
      <x:c r="H5" s="2"/>
      <x:c r="I5" s="2"/>
      <x:c r="J5" s="2"/>
    </x:row>
    <x:row r="6" ht="15" hidden="0" customHeight="1">
      <x:c r="A6" s="11" t="str">
        <x:v>基準容積重量</x:v>
      </x:c>
      <x:c r="B6" s="31" t="n">
        <x:v>19</x:v>
      </x:c>
      <x:c r="C6" s="31" t="n">
        <x:f>'結果'!C5</x:f>
        <x:v>19</x:v>
      </x:c>
      <x:c r="D6" s="11" t="str">
        <x:f>IF(ABS(C6-B6)&lt;0.0002,"合格","不合格")</x:f>
        <x:v>合格</x:v>
      </x:c>
      <x:c r="E6" s="2"/>
      <x:c r="F6" s="2"/>
      <x:c r="G6" s="2"/>
      <x:c r="H6" s="2"/>
      <x:c r="I6" s="2"/>
      <x:c r="J6" s="2"/>
    </x:row>
    <x:row r="7" ht="15" hidden="0" customHeight="1">
      <x:c r="A7" s="11" t="str">
        <x:v>基準課金重量</x:v>
      </x:c>
      <x:c r="B7" s="31" t="n">
        <x:v>19</x:v>
      </x:c>
      <x:c r="C7" s="31" t="n">
        <x:f>'結果'!E5</x:f>
        <x:v>19</x:v>
      </x:c>
      <x:c r="D7" s="11" t="str">
        <x:f>IF(ABS(C7-B7)&lt;0.0002,"合格","不合格")</x:f>
        <x:v>合格</x:v>
      </x:c>
      <x:c r="E7" s="2"/>
      <x:c r="F7" s="2"/>
      <x:c r="G7" s="2"/>
      <x:c r="H7" s="2"/>
      <x:c r="I7" s="2"/>
      <x:c r="J7" s="2"/>
    </x:row>
    <x:row r="8" ht="15" hidden="0" customHeight="1">
      <x:c r="A8" s="11" t="str">
        <x:v>適正化案の箱利用率</x:v>
      </x:c>
      <x:c r="B8" s="31" t="n">
        <x:v>0.43636</x:v>
      </x:c>
      <x:c r="C8" s="31" t="n">
        <x:f>'結果'!F6</x:f>
        <x:v>0.43636363636363634</x:v>
      </x:c>
      <x:c r="D8" s="11" t="str">
        <x:f>IF(ABS(C8-B8)&lt;0.0002,"合格","不合格")</x:f>
        <x:v>合格</x:v>
      </x:c>
      <x:c r="E8" s="2"/>
      <x:c r="F8" s="2"/>
      <x:c r="G8" s="2"/>
      <x:c r="H8" s="2"/>
      <x:c r="I8" s="2"/>
      <x:c r="J8" s="2"/>
    </x:row>
    <x:row r="9" ht="15" hidden="0" customHeight="1">
      <x:c r="A9" s="11" t="str">
        <x:v>保護強化案と基準との差</x:v>
      </x:c>
      <x:c r="B9" s="31" t="n">
        <x:v>4</x:v>
      </x:c>
      <x:c r="C9" s="31" t="n">
        <x:f>'結果'!G7</x:f>
        <x:v>4</x:v>
      </x:c>
      <x:c r="D9" s="11" t="str">
        <x:f>IF(ABS(C9-B9)&lt;0.0002,"合格","不合格")</x:f>
        <x:v>合格</x:v>
      </x:c>
      <x:c r="E9" s="2"/>
      <x:c r="F9" s="2"/>
      <x:c r="G9" s="2"/>
      <x:c r="H9" s="2"/>
      <x:c r="I9" s="2"/>
      <x:c r="J9" s="2"/>
    </x:row>
    <x:row r="10" ht="15" hidden="0" customHeight="1">
      <x:c r="A10" s="11" t="str">
        <x:v>数式エラーなし</x:v>
      </x:c>
      <x:c r="B10" s="31" t="n">
        <x:v>0</x:v>
      </x:c>
      <x:c r="C10" s="31" t="n">
        <x:v>0</x:v>
      </x:c>
      <x:c r="D10" s="11" t="str">
        <x:f>IF(ABS(C10-B10)&lt;0.0002,"合格","不合格")</x:f>
        <x:v>合格</x:v>
      </x:c>
      <x:c r="E10" s="2"/>
      <x:c r="F10" s="2"/>
      <x:c r="G10" s="2"/>
      <x:c r="H10" s="2"/>
      <x:c r="I10" s="2"/>
      <x:c r="J10" s="2"/>
    </x:row>
    <x:row r="11" ht="15" hidden="0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15" hidden="0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15" hidden="0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15" hidden="0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15" hidden="0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15" hidden="0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15" hidden="0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15" hidden="0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15" hidden="0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15" hidden="0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15" hidden="0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15" hidden="0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15" hidden="0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15" hidden="0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15" hidden="0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15" hidden="0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15" hidden="0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15" hidden="0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15" hidden="0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</x:row>
    <x:row r="32" ht="15" hidden="0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15" hidden="0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15" hidden="0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15" hidden="0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15" hidden="0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  <x:row r="37" ht="15" hidden="0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</x:row>
    <x:row r="38" ht="15" hidden="0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15" hidden="0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15" hidden="0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15" hidden="0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15" hidden="0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15" hidden="0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15" hidden="0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15" hidden="0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15" hidden="0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15" hidden="0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15" hidden="0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15" hidden="0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15" hidden="0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15" hidden="0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15" hidden="0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15" hidden="0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15" hidden="0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15" hidden="0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15" hidden="0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  <x:row r="61" ht="15" hidden="0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</x:row>
    <x:row r="62" ht="15" hidden="0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</x:row>
    <x:row r="63" ht="15" hidden="0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</x:row>
    <x:row r="64" ht="15" hidden="0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</x:row>
    <x:row r="65" ht="15" hidden="0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</x:row>
    <x:row r="66" ht="15" hidden="0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</x:row>
    <x:row r="67" ht="15" hidden="0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</x:row>
    <x:row r="68" ht="15" hidden="0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</x:row>
    <x:row r="69" ht="15" hidden="0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</x:row>
    <x:row r="70" ht="15" hidden="0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</x:row>
    <x:row r="71" ht="15" hidden="0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</x:row>
    <x:row r="72" ht="15" hidden="0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</x:row>
    <x:row r="73" ht="15" hidden="0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</x:row>
    <x:row r="74" ht="15" hidden="0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</x:row>
    <x:row r="75" ht="15" hidden="0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</x:row>
    <x:row r="76" ht="15" hidden="0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15" hidden="0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15" hidden="0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15" hidden="0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15" hidden="0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</x:sheetData>
  <x:mergeCells>
    <x:mergeCell ref="A1:H2"/>
  </x:mergeCells>
  <x:pageMargins left="0.7" right="0.7" top="0.75" bottom="0.75" header="0.3" footer="0.3"/>
</x:worksheet>
</file>