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a5a33dc0f640b0" /></Relationships>
</file>

<file path=xl/workbook.xml><?xml version="1.0" encoding="utf-8"?>
<x:workbook xmlns:x="http://schemas.openxmlformats.org/spreadsheetml/2006/main">
  <x:sheets>
    <x:sheet xmlns:r="http://schemas.openxmlformats.org/officeDocument/2006/relationships" name="Reconciliation" sheetId="1" r:id="Rd25eb47986d14e16"/>
    <x:sheet xmlns:r="http://schemas.openxmlformats.org/officeDocument/2006/relationships" name="Inputs" sheetId="2" r:id="R4a1a8f90a6fa48c2"/>
    <x:sheet xmlns:r="http://schemas.openxmlformats.org/officeDocument/2006/relationships" name="Orders" sheetId="3" r:id="R55c981c572144646"/>
    <x:sheet xmlns:r="http://schemas.openxmlformats.org/officeDocument/2006/relationships" name="Claims" sheetId="4" r:id="Rd0f5289d68a44424"/>
    <x:sheet xmlns:r="http://schemas.openxmlformats.org/officeDocument/2006/relationships" name="Inventory" sheetId="5" r:id="Ra00aac3e983e4b7c"/>
    <x:sheet xmlns:r="http://schemas.openxmlformats.org/officeDocument/2006/relationships" name="Credits" sheetId="6" r:id="R3c5f003c991a4c18"/>
    <x:sheet xmlns:r="http://schemas.openxmlformats.org/officeDocument/2006/relationships" name="Exceptions" sheetId="7" r:id="Ra1bc2a0ed34e48b4"/>
    <x:sheet xmlns:r="http://schemas.openxmlformats.org/officeDocument/2006/relationships" name="Instructions" sheetId="8" r:id="R5fb0613b0fc8400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quot;USD &quot;#,##0.00;(&quot;USD &quot;#,##0.00);&quot;—&quot;"/>
    <x:numFmt numFmtId="202" formatCode="#,##0.00;(#,##0.00);&quot;—&quot;"/>
  </x:numFmts>
  <x:fonts count="6">
    <x:font>
      <x:sz val="11"/>
      <x:name val="Carlito"/>
    </x:font>
    <x:font>
      <x:sz val="11"/>
      <x:color rgb="FF263543"/>
      <x:name val="Arial"/>
    </x:font>
    <x:font>
      <x:b/>
      <x:sz val="16"/>
      <x:color rgb="FF263543"/>
      <x:name val="Arial"/>
    </x:font>
    <x:font>
      <x:sz val="11"/>
      <x:color rgb="FF244A91"/>
      <x:name val="Arial"/>
    </x:font>
    <x:font>
      <x:b/>
      <x:sz val="11"/>
      <x:color rgb="FFFFFFFF"/>
      <x:name val="Arial"/>
    </x:font>
    <x:font>
      <x:sz val="10"/>
      <x:color rgb="FF263543"/>
      <x:name val="Arial"/>
    </x:font>
  </x:fonts>
  <x:fills count="4">
    <x:fill>
      <x:patternFill patternType="none"/>
    </x:fill>
    <x:fill>
      <x:patternFill patternType="gray125"/>
    </x:fill>
    <x:fill>
      <x:patternFill patternType="solid">
        <x:fgColor rgb="FFFFF0D3"/>
      </x:patternFill>
    </x:fill>
    <x:fill>
      <x:patternFill patternType="solid">
        <x:fgColor rgb="FF24384B"/>
      </x:patternFill>
    </x:fill>
  </x:fills>
  <x:borders count="2">
    <x:border>
      <x:left/>
      <x:right/>
      <x:top/>
      <x:bottom/>
      <x:diagonal/>
    </x:border>
    <x:border>
      <x:left/>
      <x:right/>
      <x:top/>
      <x:bottom style="thin">
        <x:color rgb="FFB58359"/>
      </x:bottom>
      <x:diagonal/>
    </x:border>
  </x:borders>
  <x:cellStyleXfs count="1">
    <x:xf numFmtId="0" fontId="0" fillId="0" borderId="0"/>
  </x:cellStyleXfs>
  <x:cellXfs count="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200" fontId="3" fillId="2" borderId="0" xfId="0" applyNumberFormat="1" applyFont="1" applyFill="1" applyBorder="1" applyAlignment="1">
      <x:alignment vertical="center"/>
    </x:xf>
    <x:xf numFmtId="201" fontId="3"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0" fillId="0" borderId="0" xfId="0" applyNumberFormat="1" applyFont="1" applyFill="1" applyBorder="1" applyAlignment="1">
      <x:alignment wrapText="1"/>
    </x:xf>
  </x:cellXfs>
  <x:cellStyles count="1">
    <x:cellStyle name="Normal" xfId="0"/>
  </x:cellStyles>
  <x:dxfs count="9">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
      <x:font>
        <x:b/>
        <x:color rgb="FF9D3020"/>
      </x:font>
      <x:fill>
        <x:patternFill patternType="solid">
          <x:bgColor rgb="FFFBE6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29cbdf2d7e84fe3" /><Relationship Type="http://schemas.openxmlformats.org/officeDocument/2006/relationships/theme" Target="/xl/theme/theme1.xml" Id="R8dc4d28585b748b2" /><Relationship Type="http://schemas.openxmlformats.org/officeDocument/2006/relationships/sharedStrings" Target="/xl/sharedStrings.xml" Id="R473fe1c874904e80" /><Relationship Type="http://schemas.openxmlformats.org/officeDocument/2006/relationships/worksheet" Target="/xl/worksheets/sheet1.xml" Id="Rd25eb47986d14e16" /><Relationship Type="http://schemas.openxmlformats.org/officeDocument/2006/relationships/worksheet" Target="/xl/worksheets/sheet2.xml" Id="R4a1a8f90a6fa48c2" /><Relationship Type="http://schemas.openxmlformats.org/officeDocument/2006/relationships/worksheet" Target="/xl/worksheets/sheet3.xml" Id="R55c981c572144646" /><Relationship Type="http://schemas.openxmlformats.org/officeDocument/2006/relationships/worksheet" Target="/xl/worksheets/sheet4.xml" Id="Rd0f5289d68a44424" /><Relationship Type="http://schemas.openxmlformats.org/officeDocument/2006/relationships/worksheet" Target="/xl/worksheets/sheet5.xml" Id="Ra00aac3e983e4b7c" /><Relationship Type="http://schemas.openxmlformats.org/officeDocument/2006/relationships/worksheet" Target="/xl/worksheets/sheet6.xml" Id="R3c5f003c991a4c18" /><Relationship Type="http://schemas.openxmlformats.org/officeDocument/2006/relationships/worksheet" Target="/xl/worksheets/sheet7.xml" Id="Ra1bc2a0ed34e48b4" /><Relationship Type="http://schemas.openxmlformats.org/officeDocument/2006/relationships/worksheet" Target="/xl/worksheets/sheet8.xml" Id="R5fb0613b0fc84005" /></Relationships>
</file>

<file path=xl/tables/table1.xml><?xml version="1.0" encoding="utf-8"?>
<x:table xmlns:x="http://schemas.openxmlformats.org/spreadsheetml/2006/main" id="1" name="Orders_en" displayName="Orders_en" ref="A5:H505" headerRowCount="1" totalsRowCount="0" totalsRowShown="0">
  <x:tableColumns count="8">
    <x:tableColumn id="1" name="Approval ID"/>
    <x:tableColumn id="2" name="Campaign ID"/>
    <x:tableColumn id="3" name="Quantity"/>
    <x:tableColumn id="4" name="Approval date"/>
    <x:tableColumn id="5" name="Source reference"/>
    <x:tableColumn id="6" name="Claim matches"/>
    <x:tableColumn id="7" name="Derived state"/>
    <x:tableColumn id="8" name="Key issue"/>
  </x:tableColumns>
  <x:tableStyleInfo name="TableStyleMedium2" showFirstColumn="0" showLastColumn="0" showRowStripes="1" showColumnStripes="0"/>
</x:table>
</file>

<file path=xl/tables/table2.xml><?xml version="1.0" encoding="utf-8"?>
<x:table xmlns:x="http://schemas.openxmlformats.org/spreadsheetml/2006/main" id="2" name="Claims_en" displayName="Claims_en" ref="A5:I435" headerRowCount="1" totalsRowCount="0" totalsRowShown="0">
  <x:tableColumns count="9">
    <x:tableColumn id="1" name="Claim ID"/>
    <x:tableColumn id="2" name="Approval ID"/>
    <x:tableColumn id="3" name="State"/>
    <x:tableColumn id="4" name="Carrier proof"/>
    <x:tableColumn id="5" name="Event date"/>
    <x:tableColumn id="6" name="Source reference"/>
    <x:tableColumn id="7" name="Key issue"/>
    <x:tableColumn id="8" name="Proof issue"/>
    <x:tableColumn id="9" name="Period issue"/>
  </x:tableColumns>
  <x:tableStyleInfo name="TableStyleMedium2" showFirstColumn="0" showLastColumn="0" showRowStripes="1" showColumnStripes="0"/>
</x:table>
</file>

<file path=xl/tables/table3.xml><?xml version="1.0" encoding="utf-8"?>
<x:table xmlns:x="http://schemas.openxmlformats.org/spreadsheetml/2006/main" id="3" name="Credits_en" displayName="Credits_en" ref="A5:I30" headerRowCount="1" totalsRowCount="0" totalsRowShown="0">
  <x:tableColumns count="9">
    <x:tableColumn id="1" name="Credit ID"/>
    <x:tableColumn id="2" name="Damage batch"/>
    <x:tableColumn id="3" name="Item ID"/>
    <x:tableColumn id="4" name="Units"/>
    <x:tableColumn id="5" name="Unit cost (USD)"/>
    <x:tableColumn id="6" name="Amount (USD)"/>
    <x:tableColumn id="7" name="Document reference"/>
    <x:tableColumn id="8" name="Document date"/>
    <x:tableColumn id="9" name="Issu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927cb240b12f40df" /></Relationships>
</file>

<file path=xl/worksheets/_rels/sheet4.xml.rels>&#65279;<?xml version="1.0" encoding="utf-8"?><Relationships xmlns="http://schemas.openxmlformats.org/package/2006/relationships"><Relationship Type="http://schemas.openxmlformats.org/officeDocument/2006/relationships/table" Target="/xl/tables/table2.xml" Id="R1a1b3201db9040b1" /></Relationships>
</file>

<file path=xl/worksheets/_rels/sheet6.xml.rels>&#65279;<?xml version="1.0" encoding="utf-8"?><Relationships xmlns="http://schemas.openxmlformats.org/package/2006/relationships"><Relationship Type="http://schemas.openxmlformats.org/officeDocument/2006/relationships/table" Target="/xl/tables/table3.xml" Id="R0c487bf08e3643e1" /></Relationships>
</file>

<file path=xl/worksheets/sheet1.xml><?xml version="1.0" encoding="utf-8"?>
<x:worksheet xmlns:x="http://schemas.openxmlformats.org/spreadsheetml/2006/main">
  <x:sheetPr>
    <x:tabColor rgb="FF24384B"/>
  </x:sheetPr>
  <x:sheetViews>
    <x:sheetView showGridLines="0" workbookViewId="0"/>
  </x:sheetViews>
  <x:sheetFormatPr defaultRowHeight="15"/>
  <x:cols>
    <x:col min="1" max="1" width="35" hidden="0" customWidth="1"/>
    <x:col min="2" max="2" width="19" hidden="0" customWidth="1"/>
    <x:col min="3" max="3" width="19" hidden="0" customWidth="1"/>
    <x:col min="4" max="4" width="24" hidden="0" customWidth="1"/>
    <x:col min="5" max="5" width="24" hidden="0" customWidth="1"/>
  </x:cols>
  <x:sheetData>
    <x:row r="1" ht="25" customHeight="1">
      <x:c r="A1" s="2"/>
      <x:c r="B1" s="2"/>
      <x:c r="C1" s="2"/>
      <x:c r="D1" s="2"/>
      <x:c r="E1" s="2"/>
    </x:row>
    <x:row r="2" ht="25" customHeight="1">
      <x:c r="A2" s="3" t="str">
        <x:v>Gift campaign closeout</x:v>
      </x:c>
      <x:c r="B2" s="2"/>
      <x:c r="C2" s="2"/>
      <x:c r="D2" s="2"/>
      <x:c r="E2" s="2"/>
    </x:row>
    <x:row r="3" ht="25" customHeight="1">
      <x:c r="A3" s="4"/>
      <x:c r="B3" s="4"/>
      <x:c r="C3" s="4"/>
      <x:c r="D3" s="4"/>
      <x:c r="E3" s="4"/>
    </x:row>
    <x:row r="4" ht="25" customHeight="1">
      <x:c r="A4" s="15" t="str">
        <x:v>Hypothetical example. Not customer data. USD only; no currency conversion.</x:v>
      </x:c>
      <x:c r="B4" s="2"/>
      <x:c r="C4" s="2"/>
      <x:c r="D4" s="2"/>
      <x:c r="E4" s="2"/>
    </x:row>
    <x:row r="5" ht="46" customHeight="1">
      <x:c r="A5" s="13" t="str">
        <x:v>Measure</x:v>
      </x:c>
      <x:c r="B5" s="13" t="str">
        <x:v>Value</x:v>
      </x:c>
      <x:c r="C5" s="13" t="str">
        <x:v>Unit</x:v>
      </x:c>
      <x:c r="D5" s="13" t="str">
        <x:v>Owner</x:v>
      </x:c>
      <x:c r="E5" s="13" t="str">
        <x:v>Evidence / next action</x:v>
      </x:c>
    </x:row>
    <x:row r="6" ht="25" customHeight="1">
      <x:c r="A6" s="2" t="str">
        <x:v>Approved gifts</x:v>
      </x:c>
      <x:c r="B6" s="2" t="n">
        <x:f>SUM('Orders'!C6:C505)</x:f>
        <x:v>500</x:v>
      </x:c>
      <x:c r="C6" s="2" t="str">
        <x:v>gifts</x:v>
      </x:c>
      <x:c r="D6" s="2" t="str">
        <x:v>Operations</x:v>
      </x:c>
      <x:c r="E6" s="2" t="str"/>
    </x:row>
    <x:row r="7" ht="25" customHeight="1">
      <x:c r="A7" s="2" t="str">
        <x:v>Claim records</x:v>
      </x:c>
      <x:c r="B7" s="2" t="n">
        <x:f>COUNTA('Claims'!A6:A435)</x:f>
        <x:v>430</x:v>
      </x:c>
      <x:c r="C7" s="2" t="str">
        <x:v>claims</x:v>
      </x:c>
      <x:c r="D7" s="2" t="str">
        <x:v>Data owner</x:v>
      </x:c>
      <x:c r="E7" s="2" t="str"/>
    </x:row>
    <x:row r="8" ht="25" customHeight="1">
      <x:c r="A8" s="2" t="str">
        <x:v>Delivered with carrier proof</x:v>
      </x:c>
      <x:c r="B8" s="2" t="n">
        <x:f>COUNTIFS('Claims'!C6:C435,"Delivered",'Claims'!H6:H435,"No issue")</x:f>
        <x:v>418</x:v>
      </x:c>
      <x:c r="C8" s="2" t="str">
        <x:v>units</x:v>
      </x:c>
      <x:c r="D8" s="2" t="str">
        <x:v>Support</x:v>
      </x:c>
      <x:c r="E8" s="2" t="str"/>
    </x:row>
    <x:row r="9" ht="25" customHeight="1">
      <x:c r="A9" s="2" t="str">
        <x:v>Failed delivery</x:v>
      </x:c>
      <x:c r="B9" s="2" t="n">
        <x:f>COUNTIFS('Claims'!C6:C435,"Failed")</x:f>
        <x:v>12</x:v>
      </x:c>
      <x:c r="C9" s="2" t="str">
        <x:v>units</x:v>
      </x:c>
      <x:c r="D9" s="2" t="str">
        <x:v>Support</x:v>
      </x:c>
      <x:c r="E9" s="2" t="str"/>
    </x:row>
    <x:row r="10" ht="25" customHeight="1">
      <x:c r="A10" s="2" t="str">
        <x:v>Unclaimed at cutoff</x:v>
      </x:c>
      <x:c r="B10" s="2" t="n">
        <x:f>COUNTIFS('Orders'!G6:G505,"Unclaimed")</x:f>
        <x:v>58</x:v>
      </x:c>
      <x:c r="C10" s="2" t="str">
        <x:v>gifts</x:v>
      </x:c>
      <x:c r="D10" s="2" t="str">
        <x:v>Operations</x:v>
      </x:c>
      <x:c r="E10" s="2" t="str"/>
    </x:row>
    <x:row r="11" ht="25" customHeight="1">
      <x:c r="A11" s="2" t="str">
        <x:v>Unexplained approvals</x:v>
      </x:c>
      <x:c r="B11" s="2" t="n">
        <x:f>COUNTIFS('Orders'!G6:G505,"Unknown")</x:f>
        <x:v>12</x:v>
      </x:c>
      <x:c r="C11" s="2" t="str">
        <x:v>gifts</x:v>
      </x:c>
      <x:c r="D11" s="2" t="str">
        <x:v>Data owner</x:v>
      </x:c>
      <x:c r="E11" s="2" t="str">
        <x:v>Halt sign-off</x:v>
      </x:c>
    </x:row>
    <x:row r="12" ht="25" customHeight="1">
      <x:c r="A12" s="2" t="str">
        <x:v>Expected stock on hand</x:v>
      </x:c>
      <x:c r="B12" s="2" t="n">
        <x:f>'Inventory'!H6</x:f>
        <x:v>170</x:v>
      </x:c>
      <x:c r="C12" s="2" t="str">
        <x:v>units</x:v>
      </x:c>
      <x:c r="D12" s="2" t="str">
        <x:v>Warehouse</x:v>
      </x:c>
      <x:c r="E12" s="2" t="str"/>
    </x:row>
    <x:row r="13" ht="25" customHeight="1">
      <x:c r="A13" s="2" t="str">
        <x:v>Usable stock</x:v>
      </x:c>
      <x:c r="B13" s="2" t="n">
        <x:f>'Inventory'!I6</x:f>
        <x:v>130</x:v>
      </x:c>
      <x:c r="C13" s="2" t="str">
        <x:v>units</x:v>
      </x:c>
      <x:c r="D13" s="2" t="str">
        <x:v>Warehouse</x:v>
      </x:c>
      <x:c r="E13" s="2" t="str"/>
    </x:row>
    <x:row r="14" ht="25" customHeight="1">
      <x:c r="A14" s="2" t="str">
        <x:v>Damaged units</x:v>
      </x:c>
      <x:c r="B14" s="2" t="n">
        <x:f>'Inventory'!F6</x:f>
        <x:v>40</x:v>
      </x:c>
      <x:c r="C14" s="2" t="str">
        <x:v>units</x:v>
      </x:c>
      <x:c r="D14" s="2" t="str">
        <x:v>Procurement</x:v>
      </x:c>
      <x:c r="E14" s="2" t="str"/>
    </x:row>
    <x:row r="15" ht="25" customHeight="1">
      <x:c r="A15" s="2" t="str">
        <x:v>Credited units</x:v>
      </x:c>
      <x:c r="B15" s="2" t="n">
        <x:f>SUMIFS('Credits'!D6:D30,'Credits'!I6:I30,"No issue")</x:f>
        <x:v>25</x:v>
      </x:c>
      <x:c r="C15" s="2" t="str">
        <x:v>units</x:v>
      </x:c>
      <x:c r="D15" s="2" t="str">
        <x:v>Finance</x:v>
      </x:c>
      <x:c r="E15" s="2" t="str"/>
    </x:row>
    <x:row r="16" ht="25" customHeight="1">
      <x:c r="A16" s="2" t="str">
        <x:v>Credit amount</x:v>
      </x:c>
      <x:c r="B16" s="16" t="n">
        <x:f>SUMIFS('Credits'!F6:F30,'Credits'!I6:I30,"No issue")</x:f>
        <x:v>250</x:v>
      </x:c>
      <x:c r="C16" s="2" t="str">
        <x:v>USD</x:v>
      </x:c>
      <x:c r="D16" s="2" t="str">
        <x:v>Finance</x:v>
      </x:c>
      <x:c r="E16" s="2" t="str"/>
    </x:row>
    <x:row r="17" ht="25" customHeight="1">
      <x:c r="A17" s="2" t="str">
        <x:v>Credit still to resolve</x:v>
      </x:c>
      <x:c r="B17" s="16" t="n">
        <x:f>'Inputs'!B12*'Inputs'!B13-B16</x:f>
        <x:v>150</x:v>
      </x:c>
      <x:c r="C17" s="2" t="str">
        <x:v>USD</x:v>
      </x:c>
      <x:c r="D17" s="2" t="str">
        <x:v>Finance</x:v>
      </x:c>
      <x:c r="E17" s="2" t="str"/>
    </x:row>
    <x:row r="18" ht="25" customHeight="1">
      <x:c r="A18" s="2"/>
      <x:c r="B18" s="2"/>
      <x:c r="C18" s="2"/>
      <x:c r="D18" s="2"/>
      <x:c r="E18" s="2"/>
    </x:row>
    <x:row r="19" ht="75" customHeight="1">
      <x:c r="A19" s="9" t="str">
        <x:v>All sample figures are hypothetical. 430 claims INCLUDE 12 failures; 418 have carrier delivery proof. 58 are unclaimed. The remaining 12 approvals are unexplained, so the example intentionally halts sign-off. Delivery proof is not recipient acceptance.</x:v>
      </x:c>
      <x:c r="B19" s="2"/>
      <x:c r="C19" s="2"/>
      <x:c r="D19" s="2"/>
      <x:c r="E19" s="2"/>
    </x:row>
    <x:row r="20" ht="25" customHeight="1">
      <x:c r="A20" s="2"/>
      <x:c r="B20" s="2"/>
      <x:c r="C20" s="2"/>
      <x:c r="D20" s="2"/>
      <x:c r="E20" s="2"/>
    </x:row>
    <x:row r="21" ht="25" customHeight="1">
      <x:c r="A21" s="2"/>
      <x:c r="B21" s="2"/>
      <x:c r="C21" s="2"/>
      <x:c r="D21" s="2"/>
      <x:c r="E21" s="2"/>
    </x:row>
  </x:sheetData>
  <x:mergeCells>
    <x:mergeCell ref="A19:E20"/>
  </x:mergeCells>
  <x:pageMargins left="0.7" right="0.7" top="0.75" bottom="0.75" header="0.3" footer="0.3"/>
</x:worksheet>
</file>

<file path=xl/worksheets/sheet2.xml><?xml version="1.0" encoding="utf-8"?>
<x:worksheet xmlns:x="http://schemas.openxmlformats.org/spreadsheetml/2006/main">
  <x:sheetPr>
    <x:tabColor rgb="FFC89A6B"/>
  </x:sheetPr>
  <x:sheetViews>
    <x:sheetView showGridLines="0" workbookViewId="0"/>
  </x:sheetViews>
  <x:sheetFormatPr defaultRowHeight="15"/>
  <x:cols>
    <x:col min="1" max="1" width="33" hidden="0" customWidth="1"/>
    <x:col min="2" max="2" width="55" hidden="0" customWidth="1"/>
    <x:col min="3" max="3" width="19" hidden="0" customWidth="1"/>
  </x:cols>
  <x:sheetData>
    <x:row r="1" ht="25" customHeight="1">
      <x:c r="A1" s="2"/>
      <x:c r="B1" s="2"/>
      <x:c r="C1" s="2"/>
    </x:row>
    <x:row r="2" ht="25" customHeight="1">
      <x:c r="A2" s="3" t="str">
        <x:v>Inputs</x:v>
      </x:c>
      <x:c r="B2" s="2"/>
      <x:c r="C2" s="2"/>
    </x:row>
    <x:row r="3" ht="25" customHeight="1">
      <x:c r="A3" s="4"/>
      <x:c r="B3" s="4"/>
      <x:c r="C3" s="4"/>
    </x:row>
    <x:row r="4" ht="25" customHeight="1">
      <x:c r="A4" s="2"/>
      <x:c r="B4" s="2"/>
      <x:c r="C4" s="2"/>
    </x:row>
    <x:row r="5" ht="25" customHeight="1">
      <x:c r="A5" s="2" t="str">
        <x:v>Campaign ID</x:v>
      </x:c>
      <x:c r="B5" s="6" t="str">
        <x:v>C-A</x:v>
      </x:c>
      <x:c r="C5" s="2"/>
    </x:row>
    <x:row r="6" ht="25" customHeight="1">
      <x:c r="A6" s="2" t="str">
        <x:v>Closeout cutoff</x:v>
      </x:c>
      <x:c r="B6" s="7" t="n">
        <x:v>46308</x:v>
      </x:c>
      <x:c r="C6" s="2"/>
    </x:row>
    <x:row r="7" ht="25" customHeight="1">
      <x:c r="A7" s="2" t="str">
        <x:v>Last verified</x:v>
      </x:c>
      <x:c r="B7" s="7" t="n">
        <x:v>46314</x:v>
      </x:c>
      <x:c r="C7" s="2"/>
    </x:row>
    <x:row r="8" ht="25" customHeight="1">
      <x:c r="A8" s="2" t="str">
        <x:v>Period start</x:v>
      </x:c>
      <x:c r="B8" s="7" t="n">
        <x:v>46296</x:v>
      </x:c>
      <x:c r="C8" s="2"/>
    </x:row>
    <x:row r="9" ht="25" customHeight="1">
      <x:c r="A9" s="2" t="str">
        <x:v>Time zone</x:v>
      </x:c>
      <x:c r="B9" s="6" t="str">
        <x:v>America/New_York</x:v>
      </x:c>
      <x:c r="C9" s="2"/>
    </x:row>
    <x:row r="10" ht="25" customHeight="1">
      <x:c r="A10" s="2" t="str">
        <x:v>Approved control</x:v>
      </x:c>
      <x:c r="B10" s="6" t="n">
        <x:v>500</x:v>
      </x:c>
      <x:c r="C10" s="2"/>
    </x:row>
    <x:row r="11" ht="25" customHeight="1">
      <x:c r="A11" s="2" t="str">
        <x:v>Unclaimed control</x:v>
      </x:c>
      <x:c r="B11" s="6" t="n">
        <x:v>58</x:v>
      </x:c>
      <x:c r="C11" s="2"/>
    </x:row>
    <x:row r="12" ht="25" customHeight="1">
      <x:c r="A12" s="2" t="str">
        <x:v>Damaged units</x:v>
      </x:c>
      <x:c r="B12" s="6" t="n">
        <x:v>40</x:v>
      </x:c>
      <x:c r="C12" s="2"/>
    </x:row>
    <x:row r="13" ht="25" customHeight="1">
      <x:c r="A13" s="2" t="str">
        <x:v>Unit cost (USD)</x:v>
      </x:c>
      <x:c r="B13" s="8" t="n">
        <x:v>10</x:v>
      </x:c>
      <x:c r="C13" s="2"/>
    </x:row>
    <x:row r="14" ht="25" customHeight="1">
      <x:c r="A14" s="2" t="str">
        <x:v>Opening inventory</x:v>
      </x:c>
      <x:c r="B14" s="6" t="n">
        <x:v>600</x:v>
      </x:c>
      <x:c r="C14" s="2"/>
    </x:row>
    <x:row r="15" ht="25" customHeight="1">
      <x:c r="A15" s="2" t="str">
        <x:v>Receipts</x:v>
      </x:c>
      <x:c r="B15" s="6" t="n">
        <x:v>0</x:v>
      </x:c>
      <x:c r="C15" s="2"/>
    </x:row>
    <x:row r="16" ht="25" customHeight="1">
      <x:c r="A16" s="2" t="str">
        <x:v>Shipped units</x:v>
      </x:c>
      <x:c r="B16" s="6" t="n">
        <x:v>430</x:v>
      </x:c>
      <x:c r="C16" s="2"/>
    </x:row>
    <x:row r="17" ht="25" customHeight="1">
      <x:c r="A17" s="2" t="str">
        <x:v>Physical closing count</x:v>
      </x:c>
      <x:c r="B17" s="6" t="n">
        <x:v>170</x:v>
      </x:c>
      <x:c r="C17" s="2"/>
    </x:row>
    <x:row r="18" ht="25" customHeight="1">
      <x:c r="A18" s="2" t="str">
        <x:v>Operations approval</x:v>
      </x:c>
      <x:c r="B18" s="6" t="str"/>
      <x:c r="C18" s="2"/>
    </x:row>
    <x:row r="19" ht="25" customHeight="1">
      <x:c r="A19" s="2" t="str">
        <x:v>Finance approval</x:v>
      </x:c>
      <x:c r="B19" s="6" t="str"/>
      <x:c r="C19" s="2"/>
    </x:row>
    <x:row r="20" ht="25" customHeight="1">
      <x:c r="A20" s="2" t="str">
        <x:v>Procurement approval</x:v>
      </x:c>
      <x:c r="B20" s="6" t="str"/>
      <x:c r="C20" s="2"/>
    </x:row>
    <x:row r="21" ht="25" customHeight="1">
      <x:c r="A21" s="2"/>
      <x:c r="B21" s="2"/>
      <x:c r="C21" s="2"/>
    </x:row>
    <x:row r="22" ht="25" customHeight="1">
      <x:c r="A22" s="2" t="str">
        <x:v>Example source / formula reference</x:v>
      </x:c>
      <x:c r="B22" s="2"/>
      <x:c r="C22" s="2"/>
    </x:row>
    <x:row r="23" ht="110" customHeight="1">
      <x:c r="A23" s="9" t="str">
        <x:v>Hypothetical example. Not customer data. USD only; no currency conversion.</x:v>
      </x:c>
      <x:c r="B23" s="9" t="str">
        <x:v>https://support.microsoft.com/en-us/excel/functions/sumifs-function</x:v>
      </x:c>
      <x:c r="C23" s="2"/>
    </x:row>
    <x:row r="24" ht="25" customHeight="1">
      <x:c r="A24" s="2"/>
      <x:c r="B24" s="2"/>
      <x:c r="C24" s="2"/>
    </x:row>
    <x:row r="25" ht="25" customHeight="1">
      <x:c r="A25" s="2"/>
      <x:c r="B25" s="2"/>
      <x:c r="C25" s="2"/>
    </x:row>
  </x:sheetData>
  <x:dataValidations count="2">
    <x:dataValidation type="whole" operator="between" sqref="B10:B12">
      <x:formula1>0</x:formula1>
      <x:formula2>1000000</x:formula2>
    </x:dataValidation>
    <x:dataValidation type="whole" operator="between" sqref="B14:B17">
      <x:formula1>0</x:formula1>
      <x:formula2>1000000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s>
  <x:sheetData>
    <x:row r="1" ht="25" customHeight="1">
      <x:c r="A1" s="2"/>
      <x:c r="B1" s="2"/>
      <x:c r="C1" s="2"/>
      <x:c r="D1" s="2"/>
      <x:c r="E1" s="2"/>
      <x:c r="F1" s="2"/>
      <x:c r="G1" s="2"/>
      <x:c r="H1" s="2"/>
    </x:row>
    <x:row r="2" ht="25" customHeight="1">
      <x:c r="A2" s="3" t="str">
        <x:v>Orders</x:v>
      </x:c>
      <x:c r="B2" s="2"/>
      <x:c r="C2" s="2"/>
      <x:c r="D2" s="2"/>
      <x:c r="E2" s="2"/>
      <x:c r="F2" s="2"/>
      <x:c r="G2" s="2"/>
      <x:c r="H2" s="2"/>
    </x:row>
    <x:row r="3" ht="25" customHeight="1">
      <x:c r="A3" s="4"/>
      <x:c r="B3" s="4"/>
      <x:c r="C3" s="4"/>
      <x:c r="D3" s="4"/>
      <x:c r="E3" s="4"/>
      <x:c r="F3" s="4"/>
      <x:c r="G3" s="4"/>
      <x:c r="H3" s="4"/>
    </x:row>
    <x:row r="4" ht="25" customHeight="1">
      <x:c r="A4" s="2"/>
      <x:c r="B4" s="2"/>
      <x:c r="C4" s="2"/>
      <x:c r="D4" s="2"/>
      <x:c r="E4" s="2"/>
      <x:c r="F4" s="2"/>
      <x:c r="G4" s="2"/>
      <x:c r="H4" s="2"/>
    </x:row>
    <x:row r="5" ht="46" customHeight="1">
      <x:c r="A5" s="13" t="str">
        <x:v>Approval ID</x:v>
      </x:c>
      <x:c r="B5" s="13" t="str">
        <x:v>Campaign ID</x:v>
      </x:c>
      <x:c r="C5" s="13" t="str">
        <x:v>Quantity</x:v>
      </x:c>
      <x:c r="D5" s="13" t="str">
        <x:v>Approval date</x:v>
      </x:c>
      <x:c r="E5" s="13" t="str">
        <x:v>Source reference</x:v>
      </x:c>
      <x:c r="F5" s="13" t="str">
        <x:v>Claim matches</x:v>
      </x:c>
      <x:c r="G5" s="13" t="str">
        <x:v>Derived state</x:v>
      </x:c>
      <x:c r="H5" s="13" t="str">
        <x:v>Key issue</x:v>
      </x:c>
    </x:row>
    <x:row r="6" ht="25" customHeight="1">
      <x:c r="A6" s="6" t="str">
        <x:v>A-001</x:v>
      </x:c>
      <x:c r="B6" s="6" t="str">
        <x:v>C-A</x:v>
      </x:c>
      <x:c r="C6" s="6" t="n">
        <x:v>1</x:v>
      </x:c>
      <x:c r="D6" s="7" t="n">
        <x:v>46296</x:v>
      </x:c>
      <x:c r="E6" s="6" t="str">
        <x:v>SRC-ORD-1</x:v>
      </x:c>
      <x:c r="F6" s="2" t="n">
        <x:f>IF(COUNTA(A6:E6)=0,"",COUNTIFS('Claims'!$B$6:$B$435,A6))</x:f>
        <x:v>1</x:v>
      </x:c>
      <x:c r="G6" s="2" t="str">
        <x:f>IF(COUNTA(A6:E6)=0,"",IF(H6&lt;&gt;"No issue","Unknown",IF(F6&gt;1,"Unknown",IF(F6=1,INDEX('Claims'!$C$6:$C$435,MATCH(A6,'Claims'!$B$6:$B$435,0)),IF(E6="SRC-UNCLAIMED","Unclaimed","Unknown")))))</x:f>
        <x:v>Delivered</x:v>
      </x:c>
      <x:c r="H6" s="2" t="str">
        <x:f>IF(COUNTA(A6:E6)=0,"",IF(OR(A6="",COUNTIFS($A$6:$A$505,A6)&lt;&gt;1,B6&lt;&gt;'Inputs'!$B$5,NOT(ISNUMBER(C6)),C6&lt;&gt;1),"Resolve","No issue"))</x:f>
        <x:v>No issue</x:v>
      </x:c>
    </x:row>
    <x:row r="7" ht="25" customHeight="1">
      <x:c r="A7" s="6" t="str">
        <x:v>A-002</x:v>
      </x:c>
      <x:c r="B7" s="6" t="str">
        <x:v>C-A</x:v>
      </x:c>
      <x:c r="C7" s="6" t="n">
        <x:v>1</x:v>
      </x:c>
      <x:c r="D7" s="7" t="n">
        <x:v>46296</x:v>
      </x:c>
      <x:c r="E7" s="6" t="str">
        <x:v>SRC-ORD-2</x:v>
      </x:c>
      <x:c r="F7" s="2" t="n">
        <x:f>IF(COUNTA(A7:E7)=0,"",COUNTIFS('Claims'!$B$6:$B$435,A7))</x:f>
        <x:v>1</x:v>
      </x:c>
      <x:c r="G7" s="2" t="str">
        <x:f>IF(COUNTA(A7:E7)=0,"",IF(H7&lt;&gt;"No issue","Unknown",IF(F7&gt;1,"Unknown",IF(F7=1,INDEX('Claims'!$C$6:$C$435,MATCH(A7,'Claims'!$B$6:$B$435,0)),IF(E7="SRC-UNCLAIMED","Unclaimed","Unknown")))))</x:f>
        <x:v>Delivered</x:v>
      </x:c>
      <x:c r="H7" s="2" t="str">
        <x:f>IF(COUNTA(A7:E7)=0,"",IF(OR(A7="",COUNTIFS($A$6:$A$505,A7)&lt;&gt;1,B7&lt;&gt;'Inputs'!$B$5,NOT(ISNUMBER(C7)),C7&lt;&gt;1),"Resolve","No issue"))</x:f>
        <x:v>No issue</x:v>
      </x:c>
    </x:row>
    <x:row r="8" ht="25" customHeight="1">
      <x:c r="A8" s="6" t="str">
        <x:v>A-003</x:v>
      </x:c>
      <x:c r="B8" s="6" t="str">
        <x:v>C-A</x:v>
      </x:c>
      <x:c r="C8" s="6" t="n">
        <x:v>1</x:v>
      </x:c>
      <x:c r="D8" s="7" t="n">
        <x:v>46296</x:v>
      </x:c>
      <x:c r="E8" s="6" t="str">
        <x:v>SRC-ORD-3</x:v>
      </x:c>
      <x:c r="F8" s="2" t="n">
        <x:f>IF(COUNTA(A8:E8)=0,"",COUNTIFS('Claims'!$B$6:$B$435,A8))</x:f>
        <x:v>1</x:v>
      </x:c>
      <x:c r="G8" s="2" t="str">
        <x:f>IF(COUNTA(A8:E8)=0,"",IF(H8&lt;&gt;"No issue","Unknown",IF(F8&gt;1,"Unknown",IF(F8=1,INDEX('Claims'!$C$6:$C$435,MATCH(A8,'Claims'!$B$6:$B$435,0)),IF(E8="SRC-UNCLAIMED","Unclaimed","Unknown")))))</x:f>
        <x:v>Delivered</x:v>
      </x:c>
      <x:c r="H8" s="2" t="str">
        <x:f>IF(COUNTA(A8:E8)=0,"",IF(OR(A8="",COUNTIFS($A$6:$A$505,A8)&lt;&gt;1,B8&lt;&gt;'Inputs'!$B$5,NOT(ISNUMBER(C8)),C8&lt;&gt;1),"Resolve","No issue"))</x:f>
        <x:v>No issue</x:v>
      </x:c>
    </x:row>
    <x:row r="9" ht="25" customHeight="1">
      <x:c r="A9" s="6" t="str">
        <x:v>A-004</x:v>
      </x:c>
      <x:c r="B9" s="6" t="str">
        <x:v>C-A</x:v>
      </x:c>
      <x:c r="C9" s="6" t="n">
        <x:v>1</x:v>
      </x:c>
      <x:c r="D9" s="7" t="n">
        <x:v>46296</x:v>
      </x:c>
      <x:c r="E9" s="6" t="str">
        <x:v>SRC-ORD-4</x:v>
      </x:c>
      <x:c r="F9" s="2" t="n">
        <x:f>IF(COUNTA(A9:E9)=0,"",COUNTIFS('Claims'!$B$6:$B$435,A9))</x:f>
        <x:v>1</x:v>
      </x:c>
      <x:c r="G9" s="2" t="str">
        <x:f>IF(COUNTA(A9:E9)=0,"",IF(H9&lt;&gt;"No issue","Unknown",IF(F9&gt;1,"Unknown",IF(F9=1,INDEX('Claims'!$C$6:$C$435,MATCH(A9,'Claims'!$B$6:$B$435,0)),IF(E9="SRC-UNCLAIMED","Unclaimed","Unknown")))))</x:f>
        <x:v>Delivered</x:v>
      </x:c>
      <x:c r="H9" s="2" t="str">
        <x:f>IF(COUNTA(A9:E9)=0,"",IF(OR(A9="",COUNTIFS($A$6:$A$505,A9)&lt;&gt;1,B9&lt;&gt;'Inputs'!$B$5,NOT(ISNUMBER(C9)),C9&lt;&gt;1),"Resolve","No issue"))</x:f>
        <x:v>No issue</x:v>
      </x:c>
    </x:row>
    <x:row r="10" ht="25" customHeight="1">
      <x:c r="A10" s="6" t="str">
        <x:v>A-005</x:v>
      </x:c>
      <x:c r="B10" s="6" t="str">
        <x:v>C-A</x:v>
      </x:c>
      <x:c r="C10" s="6" t="n">
        <x:v>1</x:v>
      </x:c>
      <x:c r="D10" s="7" t="n">
        <x:v>46296</x:v>
      </x:c>
      <x:c r="E10" s="6" t="str">
        <x:v>SRC-ORD-5</x:v>
      </x:c>
      <x:c r="F10" s="2" t="n">
        <x:f>IF(COUNTA(A10:E10)=0,"",COUNTIFS('Claims'!$B$6:$B$435,A10))</x:f>
        <x:v>1</x:v>
      </x:c>
      <x:c r="G10" s="2" t="str">
        <x:f>IF(COUNTA(A10:E10)=0,"",IF(H10&lt;&gt;"No issue","Unknown",IF(F10&gt;1,"Unknown",IF(F10=1,INDEX('Claims'!$C$6:$C$435,MATCH(A10,'Claims'!$B$6:$B$435,0)),IF(E10="SRC-UNCLAIMED","Unclaimed","Unknown")))))</x:f>
        <x:v>Delivered</x:v>
      </x:c>
      <x:c r="H10" s="2" t="str">
        <x:f>IF(COUNTA(A10:E10)=0,"",IF(OR(A10="",COUNTIFS($A$6:$A$505,A10)&lt;&gt;1,B10&lt;&gt;'Inputs'!$B$5,NOT(ISNUMBER(C10)),C10&lt;&gt;1),"Resolve","No issue"))</x:f>
        <x:v>No issue</x:v>
      </x:c>
    </x:row>
    <x:row r="11" ht="25" customHeight="1">
      <x:c r="A11" s="6" t="str">
        <x:v>A-006</x:v>
      </x:c>
      <x:c r="B11" s="6" t="str">
        <x:v>C-A</x:v>
      </x:c>
      <x:c r="C11" s="6" t="n">
        <x:v>1</x:v>
      </x:c>
      <x:c r="D11" s="7" t="n">
        <x:v>46296</x:v>
      </x:c>
      <x:c r="E11" s="6" t="str">
        <x:v>SRC-ORD-6</x:v>
      </x:c>
      <x:c r="F11" s="2" t="n">
        <x:f>IF(COUNTA(A11:E11)=0,"",COUNTIFS('Claims'!$B$6:$B$435,A11))</x:f>
        <x:v>1</x:v>
      </x:c>
      <x:c r="G11" s="2" t="str">
        <x:f>IF(COUNTA(A11:E11)=0,"",IF(H11&lt;&gt;"No issue","Unknown",IF(F11&gt;1,"Unknown",IF(F11=1,INDEX('Claims'!$C$6:$C$435,MATCH(A11,'Claims'!$B$6:$B$435,0)),IF(E11="SRC-UNCLAIMED","Unclaimed","Unknown")))))</x:f>
        <x:v>Delivered</x:v>
      </x:c>
      <x:c r="H11" s="2" t="str">
        <x:f>IF(COUNTA(A11:E11)=0,"",IF(OR(A11="",COUNTIFS($A$6:$A$505,A11)&lt;&gt;1,B11&lt;&gt;'Inputs'!$B$5,NOT(ISNUMBER(C11)),C11&lt;&gt;1),"Resolve","No issue"))</x:f>
        <x:v>No issue</x:v>
      </x:c>
    </x:row>
    <x:row r="12" ht="25" customHeight="1">
      <x:c r="A12" s="6" t="str">
        <x:v>A-007</x:v>
      </x:c>
      <x:c r="B12" s="6" t="str">
        <x:v>C-A</x:v>
      </x:c>
      <x:c r="C12" s="6" t="n">
        <x:v>1</x:v>
      </x:c>
      <x:c r="D12" s="7" t="n">
        <x:v>46296</x:v>
      </x:c>
      <x:c r="E12" s="6" t="str">
        <x:v>SRC-ORD-7</x:v>
      </x:c>
      <x:c r="F12" s="2" t="n">
        <x:f>IF(COUNTA(A12:E12)=0,"",COUNTIFS('Claims'!$B$6:$B$435,A12))</x:f>
        <x:v>1</x:v>
      </x:c>
      <x:c r="G12" s="2" t="str">
        <x:f>IF(COUNTA(A12:E12)=0,"",IF(H12&lt;&gt;"No issue","Unknown",IF(F12&gt;1,"Unknown",IF(F12=1,INDEX('Claims'!$C$6:$C$435,MATCH(A12,'Claims'!$B$6:$B$435,0)),IF(E12="SRC-UNCLAIMED","Unclaimed","Unknown")))))</x:f>
        <x:v>Delivered</x:v>
      </x:c>
      <x:c r="H12" s="2" t="str">
        <x:f>IF(COUNTA(A12:E12)=0,"",IF(OR(A12="",COUNTIFS($A$6:$A$505,A12)&lt;&gt;1,B12&lt;&gt;'Inputs'!$B$5,NOT(ISNUMBER(C12)),C12&lt;&gt;1),"Resolve","No issue"))</x:f>
        <x:v>No issue</x:v>
      </x:c>
    </x:row>
    <x:row r="13" ht="25" customHeight="1">
      <x:c r="A13" s="6" t="str">
        <x:v>A-008</x:v>
      </x:c>
      <x:c r="B13" s="6" t="str">
        <x:v>C-A</x:v>
      </x:c>
      <x:c r="C13" s="6" t="n">
        <x:v>1</x:v>
      </x:c>
      <x:c r="D13" s="7" t="n">
        <x:v>46296</x:v>
      </x:c>
      <x:c r="E13" s="6" t="str">
        <x:v>SRC-ORD-8</x:v>
      </x:c>
      <x:c r="F13" s="2" t="n">
        <x:f>IF(COUNTA(A13:E13)=0,"",COUNTIFS('Claims'!$B$6:$B$435,A13))</x:f>
        <x:v>1</x:v>
      </x:c>
      <x:c r="G13" s="2" t="str">
        <x:f>IF(COUNTA(A13:E13)=0,"",IF(H13&lt;&gt;"No issue","Unknown",IF(F13&gt;1,"Unknown",IF(F13=1,INDEX('Claims'!$C$6:$C$435,MATCH(A13,'Claims'!$B$6:$B$435,0)),IF(E13="SRC-UNCLAIMED","Unclaimed","Unknown")))))</x:f>
        <x:v>Delivered</x:v>
      </x:c>
      <x:c r="H13" s="2" t="str">
        <x:f>IF(COUNTA(A13:E13)=0,"",IF(OR(A13="",COUNTIFS($A$6:$A$505,A13)&lt;&gt;1,B13&lt;&gt;'Inputs'!$B$5,NOT(ISNUMBER(C13)),C13&lt;&gt;1),"Resolve","No issue"))</x:f>
        <x:v>No issue</x:v>
      </x:c>
    </x:row>
    <x:row r="14" ht="25" customHeight="1">
      <x:c r="A14" s="6" t="str">
        <x:v>A-009</x:v>
      </x:c>
      <x:c r="B14" s="6" t="str">
        <x:v>C-A</x:v>
      </x:c>
      <x:c r="C14" s="6" t="n">
        <x:v>1</x:v>
      </x:c>
      <x:c r="D14" s="7" t="n">
        <x:v>46296</x:v>
      </x:c>
      <x:c r="E14" s="6" t="str">
        <x:v>SRC-ORD-9</x:v>
      </x:c>
      <x:c r="F14" s="2" t="n">
        <x:f>IF(COUNTA(A14:E14)=0,"",COUNTIFS('Claims'!$B$6:$B$435,A14))</x:f>
        <x:v>1</x:v>
      </x:c>
      <x:c r="G14" s="2" t="str">
        <x:f>IF(COUNTA(A14:E14)=0,"",IF(H14&lt;&gt;"No issue","Unknown",IF(F14&gt;1,"Unknown",IF(F14=1,INDEX('Claims'!$C$6:$C$435,MATCH(A14,'Claims'!$B$6:$B$435,0)),IF(E14="SRC-UNCLAIMED","Unclaimed","Unknown")))))</x:f>
        <x:v>Delivered</x:v>
      </x:c>
      <x:c r="H14" s="2" t="str">
        <x:f>IF(COUNTA(A14:E14)=0,"",IF(OR(A14="",COUNTIFS($A$6:$A$505,A14)&lt;&gt;1,B14&lt;&gt;'Inputs'!$B$5,NOT(ISNUMBER(C14)),C14&lt;&gt;1),"Resolve","No issue"))</x:f>
        <x:v>No issue</x:v>
      </x:c>
    </x:row>
    <x:row r="15" ht="25" customHeight="1">
      <x:c r="A15" s="6" t="str">
        <x:v>A-010</x:v>
      </x:c>
      <x:c r="B15" s="6" t="str">
        <x:v>C-A</x:v>
      </x:c>
      <x:c r="C15" s="6" t="n">
        <x:v>1</x:v>
      </x:c>
      <x:c r="D15" s="7" t="n">
        <x:v>46296</x:v>
      </x:c>
      <x:c r="E15" s="6" t="str">
        <x:v>SRC-ORD-10</x:v>
      </x:c>
      <x:c r="F15" s="2" t="n">
        <x:f>IF(COUNTA(A15:E15)=0,"",COUNTIFS('Claims'!$B$6:$B$435,A15))</x:f>
        <x:v>1</x:v>
      </x:c>
      <x:c r="G15" s="2" t="str">
        <x:f>IF(COUNTA(A15:E15)=0,"",IF(H15&lt;&gt;"No issue","Unknown",IF(F15&gt;1,"Unknown",IF(F15=1,INDEX('Claims'!$C$6:$C$435,MATCH(A15,'Claims'!$B$6:$B$435,0)),IF(E15="SRC-UNCLAIMED","Unclaimed","Unknown")))))</x:f>
        <x:v>Delivered</x:v>
      </x:c>
      <x:c r="H15" s="2" t="str">
        <x:f>IF(COUNTA(A15:E15)=0,"",IF(OR(A15="",COUNTIFS($A$6:$A$505,A15)&lt;&gt;1,B15&lt;&gt;'Inputs'!$B$5,NOT(ISNUMBER(C15)),C15&lt;&gt;1),"Resolve","No issue"))</x:f>
        <x:v>No issue</x:v>
      </x:c>
    </x:row>
    <x:row r="16" ht="25" customHeight="1">
      <x:c r="A16" s="6" t="str">
        <x:v>A-011</x:v>
      </x:c>
      <x:c r="B16" s="6" t="str">
        <x:v>C-A</x:v>
      </x:c>
      <x:c r="C16" s="6" t="n">
        <x:v>1</x:v>
      </x:c>
      <x:c r="D16" s="7" t="n">
        <x:v>46296</x:v>
      </x:c>
      <x:c r="E16" s="6" t="str">
        <x:v>SRC-ORD-11</x:v>
      </x:c>
      <x:c r="F16" s="2" t="n">
        <x:f>IF(COUNTA(A16:E16)=0,"",COUNTIFS('Claims'!$B$6:$B$435,A16))</x:f>
        <x:v>1</x:v>
      </x:c>
      <x:c r="G16" s="2" t="str">
        <x:f>IF(COUNTA(A16:E16)=0,"",IF(H16&lt;&gt;"No issue","Unknown",IF(F16&gt;1,"Unknown",IF(F16=1,INDEX('Claims'!$C$6:$C$435,MATCH(A16,'Claims'!$B$6:$B$435,0)),IF(E16="SRC-UNCLAIMED","Unclaimed","Unknown")))))</x:f>
        <x:v>Delivered</x:v>
      </x:c>
      <x:c r="H16" s="2" t="str">
        <x:f>IF(COUNTA(A16:E16)=0,"",IF(OR(A16="",COUNTIFS($A$6:$A$505,A16)&lt;&gt;1,B16&lt;&gt;'Inputs'!$B$5,NOT(ISNUMBER(C16)),C16&lt;&gt;1),"Resolve","No issue"))</x:f>
        <x:v>No issue</x:v>
      </x:c>
    </x:row>
    <x:row r="17" ht="25" customHeight="1">
      <x:c r="A17" s="6" t="str">
        <x:v>A-012</x:v>
      </x:c>
      <x:c r="B17" s="6" t="str">
        <x:v>C-A</x:v>
      </x:c>
      <x:c r="C17" s="6" t="n">
        <x:v>1</x:v>
      </x:c>
      <x:c r="D17" s="7" t="n">
        <x:v>46296</x:v>
      </x:c>
      <x:c r="E17" s="6" t="str">
        <x:v>SRC-ORD-12</x:v>
      </x:c>
      <x:c r="F17" s="2" t="n">
        <x:f>IF(COUNTA(A17:E17)=0,"",COUNTIFS('Claims'!$B$6:$B$435,A17))</x:f>
        <x:v>1</x:v>
      </x:c>
      <x:c r="G17" s="2" t="str">
        <x:f>IF(COUNTA(A17:E17)=0,"",IF(H17&lt;&gt;"No issue","Unknown",IF(F17&gt;1,"Unknown",IF(F17=1,INDEX('Claims'!$C$6:$C$435,MATCH(A17,'Claims'!$B$6:$B$435,0)),IF(E17="SRC-UNCLAIMED","Unclaimed","Unknown")))))</x:f>
        <x:v>Delivered</x:v>
      </x:c>
      <x:c r="H17" s="2" t="str">
        <x:f>IF(COUNTA(A17:E17)=0,"",IF(OR(A17="",COUNTIFS($A$6:$A$505,A17)&lt;&gt;1,B17&lt;&gt;'Inputs'!$B$5,NOT(ISNUMBER(C17)),C17&lt;&gt;1),"Resolve","No issue"))</x:f>
        <x:v>No issue</x:v>
      </x:c>
    </x:row>
    <x:row r="18" ht="25" customHeight="1">
      <x:c r="A18" s="6" t="str">
        <x:v>A-013</x:v>
      </x:c>
      <x:c r="B18" s="6" t="str">
        <x:v>C-A</x:v>
      </x:c>
      <x:c r="C18" s="6" t="n">
        <x:v>1</x:v>
      </x:c>
      <x:c r="D18" s="7" t="n">
        <x:v>46296</x:v>
      </x:c>
      <x:c r="E18" s="6" t="str">
        <x:v>SRC-ORD-13</x:v>
      </x:c>
      <x:c r="F18" s="2" t="n">
        <x:f>IF(COUNTA(A18:E18)=0,"",COUNTIFS('Claims'!$B$6:$B$435,A18))</x:f>
        <x:v>1</x:v>
      </x:c>
      <x:c r="G18" s="2" t="str">
        <x:f>IF(COUNTA(A18:E18)=0,"",IF(H18&lt;&gt;"No issue","Unknown",IF(F18&gt;1,"Unknown",IF(F18=1,INDEX('Claims'!$C$6:$C$435,MATCH(A18,'Claims'!$B$6:$B$435,0)),IF(E18="SRC-UNCLAIMED","Unclaimed","Unknown")))))</x:f>
        <x:v>Delivered</x:v>
      </x:c>
      <x:c r="H18" s="2" t="str">
        <x:f>IF(COUNTA(A18:E18)=0,"",IF(OR(A18="",COUNTIFS($A$6:$A$505,A18)&lt;&gt;1,B18&lt;&gt;'Inputs'!$B$5,NOT(ISNUMBER(C18)),C18&lt;&gt;1),"Resolve","No issue"))</x:f>
        <x:v>No issue</x:v>
      </x:c>
    </x:row>
    <x:row r="19" ht="25" customHeight="1">
      <x:c r="A19" s="6" t="str">
        <x:v>A-014</x:v>
      </x:c>
      <x:c r="B19" s="6" t="str">
        <x:v>C-A</x:v>
      </x:c>
      <x:c r="C19" s="6" t="n">
        <x:v>1</x:v>
      </x:c>
      <x:c r="D19" s="7" t="n">
        <x:v>46296</x:v>
      </x:c>
      <x:c r="E19" s="6" t="str">
        <x:v>SRC-ORD-14</x:v>
      </x:c>
      <x:c r="F19" s="2" t="n">
        <x:f>IF(COUNTA(A19:E19)=0,"",COUNTIFS('Claims'!$B$6:$B$435,A19))</x:f>
        <x:v>1</x:v>
      </x:c>
      <x:c r="G19" s="2" t="str">
        <x:f>IF(COUNTA(A19:E19)=0,"",IF(H19&lt;&gt;"No issue","Unknown",IF(F19&gt;1,"Unknown",IF(F19=1,INDEX('Claims'!$C$6:$C$435,MATCH(A19,'Claims'!$B$6:$B$435,0)),IF(E19="SRC-UNCLAIMED","Unclaimed","Unknown")))))</x:f>
        <x:v>Delivered</x:v>
      </x:c>
      <x:c r="H19" s="2" t="str">
        <x:f>IF(COUNTA(A19:E19)=0,"",IF(OR(A19="",COUNTIFS($A$6:$A$505,A19)&lt;&gt;1,B19&lt;&gt;'Inputs'!$B$5,NOT(ISNUMBER(C19)),C19&lt;&gt;1),"Resolve","No issue"))</x:f>
        <x:v>No issue</x:v>
      </x:c>
    </x:row>
    <x:row r="20" ht="25" customHeight="1">
      <x:c r="A20" s="6" t="str">
        <x:v>A-015</x:v>
      </x:c>
      <x:c r="B20" s="6" t="str">
        <x:v>C-A</x:v>
      </x:c>
      <x:c r="C20" s="6" t="n">
        <x:v>1</x:v>
      </x:c>
      <x:c r="D20" s="7" t="n">
        <x:v>46296</x:v>
      </x:c>
      <x:c r="E20" s="6" t="str">
        <x:v>SRC-ORD-15</x:v>
      </x:c>
      <x:c r="F20" s="2" t="n">
        <x:f>IF(COUNTA(A20:E20)=0,"",COUNTIFS('Claims'!$B$6:$B$435,A20))</x:f>
        <x:v>1</x:v>
      </x:c>
      <x:c r="G20" s="2" t="str">
        <x:f>IF(COUNTA(A20:E20)=0,"",IF(H20&lt;&gt;"No issue","Unknown",IF(F20&gt;1,"Unknown",IF(F20=1,INDEX('Claims'!$C$6:$C$435,MATCH(A20,'Claims'!$B$6:$B$435,0)),IF(E20="SRC-UNCLAIMED","Unclaimed","Unknown")))))</x:f>
        <x:v>Delivered</x:v>
      </x:c>
      <x:c r="H20" s="2" t="str">
        <x:f>IF(COUNTA(A20:E20)=0,"",IF(OR(A20="",COUNTIFS($A$6:$A$505,A20)&lt;&gt;1,B20&lt;&gt;'Inputs'!$B$5,NOT(ISNUMBER(C20)),C20&lt;&gt;1),"Resolve","No issue"))</x:f>
        <x:v>No issue</x:v>
      </x:c>
    </x:row>
    <x:row r="21" ht="25" customHeight="1">
      <x:c r="A21" s="6" t="str">
        <x:v>A-016</x:v>
      </x:c>
      <x:c r="B21" s="6" t="str">
        <x:v>C-A</x:v>
      </x:c>
      <x:c r="C21" s="6" t="n">
        <x:v>1</x:v>
      </x:c>
      <x:c r="D21" s="7" t="n">
        <x:v>46296</x:v>
      </x:c>
      <x:c r="E21" s="6" t="str">
        <x:v>SRC-ORD-16</x:v>
      </x:c>
      <x:c r="F21" s="2" t="n">
        <x:f>IF(COUNTA(A21:E21)=0,"",COUNTIFS('Claims'!$B$6:$B$435,A21))</x:f>
        <x:v>1</x:v>
      </x:c>
      <x:c r="G21" s="2" t="str">
        <x:f>IF(COUNTA(A21:E21)=0,"",IF(H21&lt;&gt;"No issue","Unknown",IF(F21&gt;1,"Unknown",IF(F21=1,INDEX('Claims'!$C$6:$C$435,MATCH(A21,'Claims'!$B$6:$B$435,0)),IF(E21="SRC-UNCLAIMED","Unclaimed","Unknown")))))</x:f>
        <x:v>Delivered</x:v>
      </x:c>
      <x:c r="H21" s="2" t="str">
        <x:f>IF(COUNTA(A21:E21)=0,"",IF(OR(A21="",COUNTIFS($A$6:$A$505,A21)&lt;&gt;1,B21&lt;&gt;'Inputs'!$B$5,NOT(ISNUMBER(C21)),C21&lt;&gt;1),"Resolve","No issue"))</x:f>
        <x:v>No issue</x:v>
      </x:c>
    </x:row>
    <x:row r="22" ht="25" customHeight="1">
      <x:c r="A22" s="6" t="str">
        <x:v>A-017</x:v>
      </x:c>
      <x:c r="B22" s="6" t="str">
        <x:v>C-A</x:v>
      </x:c>
      <x:c r="C22" s="6" t="n">
        <x:v>1</x:v>
      </x:c>
      <x:c r="D22" s="7" t="n">
        <x:v>46296</x:v>
      </x:c>
      <x:c r="E22" s="6" t="str">
        <x:v>SRC-ORD-17</x:v>
      </x:c>
      <x:c r="F22" s="2" t="n">
        <x:f>IF(COUNTA(A22:E22)=0,"",COUNTIFS('Claims'!$B$6:$B$435,A22))</x:f>
        <x:v>1</x:v>
      </x:c>
      <x:c r="G22" s="2" t="str">
        <x:f>IF(COUNTA(A22:E22)=0,"",IF(H22&lt;&gt;"No issue","Unknown",IF(F22&gt;1,"Unknown",IF(F22=1,INDEX('Claims'!$C$6:$C$435,MATCH(A22,'Claims'!$B$6:$B$435,0)),IF(E22="SRC-UNCLAIMED","Unclaimed","Unknown")))))</x:f>
        <x:v>Delivered</x:v>
      </x:c>
      <x:c r="H22" s="2" t="str">
        <x:f>IF(COUNTA(A22:E22)=0,"",IF(OR(A22="",COUNTIFS($A$6:$A$505,A22)&lt;&gt;1,B22&lt;&gt;'Inputs'!$B$5,NOT(ISNUMBER(C22)),C22&lt;&gt;1),"Resolve","No issue"))</x:f>
        <x:v>No issue</x:v>
      </x:c>
    </x:row>
    <x:row r="23" ht="25" customHeight="1">
      <x:c r="A23" s="6" t="str">
        <x:v>A-018</x:v>
      </x:c>
      <x:c r="B23" s="6" t="str">
        <x:v>C-A</x:v>
      </x:c>
      <x:c r="C23" s="6" t="n">
        <x:v>1</x:v>
      </x:c>
      <x:c r="D23" s="7" t="n">
        <x:v>46296</x:v>
      </x:c>
      <x:c r="E23" s="6" t="str">
        <x:v>SRC-ORD-18</x:v>
      </x:c>
      <x:c r="F23" s="2" t="n">
        <x:f>IF(COUNTA(A23:E23)=0,"",COUNTIFS('Claims'!$B$6:$B$435,A23))</x:f>
        <x:v>1</x:v>
      </x:c>
      <x:c r="G23" s="2" t="str">
        <x:f>IF(COUNTA(A23:E23)=0,"",IF(H23&lt;&gt;"No issue","Unknown",IF(F23&gt;1,"Unknown",IF(F23=1,INDEX('Claims'!$C$6:$C$435,MATCH(A23,'Claims'!$B$6:$B$435,0)),IF(E23="SRC-UNCLAIMED","Unclaimed","Unknown")))))</x:f>
        <x:v>Delivered</x:v>
      </x:c>
      <x:c r="H23" s="2" t="str">
        <x:f>IF(COUNTA(A23:E23)=0,"",IF(OR(A23="",COUNTIFS($A$6:$A$505,A23)&lt;&gt;1,B23&lt;&gt;'Inputs'!$B$5,NOT(ISNUMBER(C23)),C23&lt;&gt;1),"Resolve","No issue"))</x:f>
        <x:v>No issue</x:v>
      </x:c>
    </x:row>
    <x:row r="24" ht="25" customHeight="1">
      <x:c r="A24" s="6" t="str">
        <x:v>A-019</x:v>
      </x:c>
      <x:c r="B24" s="6" t="str">
        <x:v>C-A</x:v>
      </x:c>
      <x:c r="C24" s="6" t="n">
        <x:v>1</x:v>
      </x:c>
      <x:c r="D24" s="7" t="n">
        <x:v>46296</x:v>
      </x:c>
      <x:c r="E24" s="6" t="str">
        <x:v>SRC-ORD-19</x:v>
      </x:c>
      <x:c r="F24" s="2" t="n">
        <x:f>IF(COUNTA(A24:E24)=0,"",COUNTIFS('Claims'!$B$6:$B$435,A24))</x:f>
        <x:v>1</x:v>
      </x:c>
      <x:c r="G24" s="2" t="str">
        <x:f>IF(COUNTA(A24:E24)=0,"",IF(H24&lt;&gt;"No issue","Unknown",IF(F24&gt;1,"Unknown",IF(F24=1,INDEX('Claims'!$C$6:$C$435,MATCH(A24,'Claims'!$B$6:$B$435,0)),IF(E24="SRC-UNCLAIMED","Unclaimed","Unknown")))))</x:f>
        <x:v>Delivered</x:v>
      </x:c>
      <x:c r="H24" s="2" t="str">
        <x:f>IF(COUNTA(A24:E24)=0,"",IF(OR(A24="",COUNTIFS($A$6:$A$505,A24)&lt;&gt;1,B24&lt;&gt;'Inputs'!$B$5,NOT(ISNUMBER(C24)),C24&lt;&gt;1),"Resolve","No issue"))</x:f>
        <x:v>No issue</x:v>
      </x:c>
    </x:row>
    <x:row r="25" ht="25" customHeight="1">
      <x:c r="A25" s="6" t="str">
        <x:v>A-020</x:v>
      </x:c>
      <x:c r="B25" s="6" t="str">
        <x:v>C-A</x:v>
      </x:c>
      <x:c r="C25" s="6" t="n">
        <x:v>1</x:v>
      </x:c>
      <x:c r="D25" s="7" t="n">
        <x:v>46296</x:v>
      </x:c>
      <x:c r="E25" s="6" t="str">
        <x:v>SRC-ORD-20</x:v>
      </x:c>
      <x:c r="F25" s="2" t="n">
        <x:f>IF(COUNTA(A25:E25)=0,"",COUNTIFS('Claims'!$B$6:$B$435,A25))</x:f>
        <x:v>1</x:v>
      </x:c>
      <x:c r="G25" s="2" t="str">
        <x:f>IF(COUNTA(A25:E25)=0,"",IF(H25&lt;&gt;"No issue","Unknown",IF(F25&gt;1,"Unknown",IF(F25=1,INDEX('Claims'!$C$6:$C$435,MATCH(A25,'Claims'!$B$6:$B$435,0)),IF(E25="SRC-UNCLAIMED","Unclaimed","Unknown")))))</x:f>
        <x:v>Delivered</x:v>
      </x:c>
      <x:c r="H25" s="2" t="str">
        <x:f>IF(COUNTA(A25:E25)=0,"",IF(OR(A25="",COUNTIFS($A$6:$A$505,A25)&lt;&gt;1,B25&lt;&gt;'Inputs'!$B$5,NOT(ISNUMBER(C25)),C25&lt;&gt;1),"Resolve","No issue"))</x:f>
        <x:v>No issue</x:v>
      </x:c>
    </x:row>
    <x:row r="26" ht="25" customHeight="1">
      <x:c r="A26" s="6" t="str">
        <x:v>A-021</x:v>
      </x:c>
      <x:c r="B26" s="6" t="str">
        <x:v>C-A</x:v>
      </x:c>
      <x:c r="C26" s="6" t="n">
        <x:v>1</x:v>
      </x:c>
      <x:c r="D26" s="7" t="n">
        <x:v>46296</x:v>
      </x:c>
      <x:c r="E26" s="6" t="str">
        <x:v>SRC-ORD-21</x:v>
      </x:c>
      <x:c r="F26" s="2" t="n">
        <x:f>IF(COUNTA(A26:E26)=0,"",COUNTIFS('Claims'!$B$6:$B$435,A26))</x:f>
        <x:v>1</x:v>
      </x:c>
      <x:c r="G26" s="2" t="str">
        <x:f>IF(COUNTA(A26:E26)=0,"",IF(H26&lt;&gt;"No issue","Unknown",IF(F26&gt;1,"Unknown",IF(F26=1,INDEX('Claims'!$C$6:$C$435,MATCH(A26,'Claims'!$B$6:$B$435,0)),IF(E26="SRC-UNCLAIMED","Unclaimed","Unknown")))))</x:f>
        <x:v>Delivered</x:v>
      </x:c>
      <x:c r="H26" s="2" t="str">
        <x:f>IF(COUNTA(A26:E26)=0,"",IF(OR(A26="",COUNTIFS($A$6:$A$505,A26)&lt;&gt;1,B26&lt;&gt;'Inputs'!$B$5,NOT(ISNUMBER(C26)),C26&lt;&gt;1),"Resolve","No issue"))</x:f>
        <x:v>No issue</x:v>
      </x:c>
    </x:row>
    <x:row r="27" ht="25" customHeight="1">
      <x:c r="A27" s="6" t="str">
        <x:v>A-022</x:v>
      </x:c>
      <x:c r="B27" s="6" t="str">
        <x:v>C-A</x:v>
      </x:c>
      <x:c r="C27" s="6" t="n">
        <x:v>1</x:v>
      </x:c>
      <x:c r="D27" s="7" t="n">
        <x:v>46296</x:v>
      </x:c>
      <x:c r="E27" s="6" t="str">
        <x:v>SRC-ORD-22</x:v>
      </x:c>
      <x:c r="F27" s="2" t="n">
        <x:f>IF(COUNTA(A27:E27)=0,"",COUNTIFS('Claims'!$B$6:$B$435,A27))</x:f>
        <x:v>1</x:v>
      </x:c>
      <x:c r="G27" s="2" t="str">
        <x:f>IF(COUNTA(A27:E27)=0,"",IF(H27&lt;&gt;"No issue","Unknown",IF(F27&gt;1,"Unknown",IF(F27=1,INDEX('Claims'!$C$6:$C$435,MATCH(A27,'Claims'!$B$6:$B$435,0)),IF(E27="SRC-UNCLAIMED","Unclaimed","Unknown")))))</x:f>
        <x:v>Delivered</x:v>
      </x:c>
      <x:c r="H27" s="2" t="str">
        <x:f>IF(COUNTA(A27:E27)=0,"",IF(OR(A27="",COUNTIFS($A$6:$A$505,A27)&lt;&gt;1,B27&lt;&gt;'Inputs'!$B$5,NOT(ISNUMBER(C27)),C27&lt;&gt;1),"Resolve","No issue"))</x:f>
        <x:v>No issue</x:v>
      </x:c>
    </x:row>
    <x:row r="28" ht="25" customHeight="1">
      <x:c r="A28" s="6" t="str">
        <x:v>A-023</x:v>
      </x:c>
      <x:c r="B28" s="6" t="str">
        <x:v>C-A</x:v>
      </x:c>
      <x:c r="C28" s="6" t="n">
        <x:v>1</x:v>
      </x:c>
      <x:c r="D28" s="7" t="n">
        <x:v>46296</x:v>
      </x:c>
      <x:c r="E28" s="6" t="str">
        <x:v>SRC-ORD-23</x:v>
      </x:c>
      <x:c r="F28" s="2" t="n">
        <x:f>IF(COUNTA(A28:E28)=0,"",COUNTIFS('Claims'!$B$6:$B$435,A28))</x:f>
        <x:v>1</x:v>
      </x:c>
      <x:c r="G28" s="2" t="str">
        <x:f>IF(COUNTA(A28:E28)=0,"",IF(H28&lt;&gt;"No issue","Unknown",IF(F28&gt;1,"Unknown",IF(F28=1,INDEX('Claims'!$C$6:$C$435,MATCH(A28,'Claims'!$B$6:$B$435,0)),IF(E28="SRC-UNCLAIMED","Unclaimed","Unknown")))))</x:f>
        <x:v>Delivered</x:v>
      </x:c>
      <x:c r="H28" s="2" t="str">
        <x:f>IF(COUNTA(A28:E28)=0,"",IF(OR(A28="",COUNTIFS($A$6:$A$505,A28)&lt;&gt;1,B28&lt;&gt;'Inputs'!$B$5,NOT(ISNUMBER(C28)),C28&lt;&gt;1),"Resolve","No issue"))</x:f>
        <x:v>No issue</x:v>
      </x:c>
    </x:row>
    <x:row r="29" ht="25" customHeight="1">
      <x:c r="A29" s="6" t="str">
        <x:v>A-024</x:v>
      </x:c>
      <x:c r="B29" s="6" t="str">
        <x:v>C-A</x:v>
      </x:c>
      <x:c r="C29" s="6" t="n">
        <x:v>1</x:v>
      </x:c>
      <x:c r="D29" s="7" t="n">
        <x:v>46296</x:v>
      </x:c>
      <x:c r="E29" s="6" t="str">
        <x:v>SRC-ORD-24</x:v>
      </x:c>
      <x:c r="F29" s="2" t="n">
        <x:f>IF(COUNTA(A29:E29)=0,"",COUNTIFS('Claims'!$B$6:$B$435,A29))</x:f>
        <x:v>1</x:v>
      </x:c>
      <x:c r="G29" s="2" t="str">
        <x:f>IF(COUNTA(A29:E29)=0,"",IF(H29&lt;&gt;"No issue","Unknown",IF(F29&gt;1,"Unknown",IF(F29=1,INDEX('Claims'!$C$6:$C$435,MATCH(A29,'Claims'!$B$6:$B$435,0)),IF(E29="SRC-UNCLAIMED","Unclaimed","Unknown")))))</x:f>
        <x:v>Delivered</x:v>
      </x:c>
      <x:c r="H29" s="2" t="str">
        <x:f>IF(COUNTA(A29:E29)=0,"",IF(OR(A29="",COUNTIFS($A$6:$A$505,A29)&lt;&gt;1,B29&lt;&gt;'Inputs'!$B$5,NOT(ISNUMBER(C29)),C29&lt;&gt;1),"Resolve","No issue"))</x:f>
        <x:v>No issue</x:v>
      </x:c>
    </x:row>
    <x:row r="30" ht="25" customHeight="1">
      <x:c r="A30" s="6" t="str">
        <x:v>A-025</x:v>
      </x:c>
      <x:c r="B30" s="6" t="str">
        <x:v>C-A</x:v>
      </x:c>
      <x:c r="C30" s="6" t="n">
        <x:v>1</x:v>
      </x:c>
      <x:c r="D30" s="7" t="n">
        <x:v>46296</x:v>
      </x:c>
      <x:c r="E30" s="6" t="str">
        <x:v>SRC-ORD-25</x:v>
      </x:c>
      <x:c r="F30" s="2" t="n">
        <x:f>IF(COUNTA(A30:E30)=0,"",COUNTIFS('Claims'!$B$6:$B$435,A30))</x:f>
        <x:v>1</x:v>
      </x:c>
      <x:c r="G30" s="2" t="str">
        <x:f>IF(COUNTA(A30:E30)=0,"",IF(H30&lt;&gt;"No issue","Unknown",IF(F30&gt;1,"Unknown",IF(F30=1,INDEX('Claims'!$C$6:$C$435,MATCH(A30,'Claims'!$B$6:$B$435,0)),IF(E30="SRC-UNCLAIMED","Unclaimed","Unknown")))))</x:f>
        <x:v>Delivered</x:v>
      </x:c>
      <x:c r="H30" s="2" t="str">
        <x:f>IF(COUNTA(A30:E30)=0,"",IF(OR(A30="",COUNTIFS($A$6:$A$505,A30)&lt;&gt;1,B30&lt;&gt;'Inputs'!$B$5,NOT(ISNUMBER(C30)),C30&lt;&gt;1),"Resolve","No issue"))</x:f>
        <x:v>No issue</x:v>
      </x:c>
    </x:row>
    <x:row r="31" ht="25" customHeight="1">
      <x:c r="A31" s="6" t="str">
        <x:v>A-026</x:v>
      </x:c>
      <x:c r="B31" s="6" t="str">
        <x:v>C-A</x:v>
      </x:c>
      <x:c r="C31" s="6" t="n">
        <x:v>1</x:v>
      </x:c>
      <x:c r="D31" s="7" t="n">
        <x:v>46296</x:v>
      </x:c>
      <x:c r="E31" s="6" t="str">
        <x:v>SRC-ORD-26</x:v>
      </x:c>
      <x:c r="F31" s="2" t="n">
        <x:f>IF(COUNTA(A31:E31)=0,"",COUNTIFS('Claims'!$B$6:$B$435,A31))</x:f>
        <x:v>1</x:v>
      </x:c>
      <x:c r="G31" s="2" t="str">
        <x:f>IF(COUNTA(A31:E31)=0,"",IF(H31&lt;&gt;"No issue","Unknown",IF(F31&gt;1,"Unknown",IF(F31=1,INDEX('Claims'!$C$6:$C$435,MATCH(A31,'Claims'!$B$6:$B$435,0)),IF(E31="SRC-UNCLAIMED","Unclaimed","Unknown")))))</x:f>
        <x:v>Delivered</x:v>
      </x:c>
      <x:c r="H31" s="2" t="str">
        <x:f>IF(COUNTA(A31:E31)=0,"",IF(OR(A31="",COUNTIFS($A$6:$A$505,A31)&lt;&gt;1,B31&lt;&gt;'Inputs'!$B$5,NOT(ISNUMBER(C31)),C31&lt;&gt;1),"Resolve","No issue"))</x:f>
        <x:v>No issue</x:v>
      </x:c>
    </x:row>
    <x:row r="32" ht="25" customHeight="1">
      <x:c r="A32" s="6" t="str">
        <x:v>A-027</x:v>
      </x:c>
      <x:c r="B32" s="6" t="str">
        <x:v>C-A</x:v>
      </x:c>
      <x:c r="C32" s="6" t="n">
        <x:v>1</x:v>
      </x:c>
      <x:c r="D32" s="7" t="n">
        <x:v>46296</x:v>
      </x:c>
      <x:c r="E32" s="6" t="str">
        <x:v>SRC-ORD-27</x:v>
      </x:c>
      <x:c r="F32" s="2" t="n">
        <x:f>IF(COUNTA(A32:E32)=0,"",COUNTIFS('Claims'!$B$6:$B$435,A32))</x:f>
        <x:v>1</x:v>
      </x:c>
      <x:c r="G32" s="2" t="str">
        <x:f>IF(COUNTA(A32:E32)=0,"",IF(H32&lt;&gt;"No issue","Unknown",IF(F32&gt;1,"Unknown",IF(F32=1,INDEX('Claims'!$C$6:$C$435,MATCH(A32,'Claims'!$B$6:$B$435,0)),IF(E32="SRC-UNCLAIMED","Unclaimed","Unknown")))))</x:f>
        <x:v>Delivered</x:v>
      </x:c>
      <x:c r="H32" s="2" t="str">
        <x:f>IF(COUNTA(A32:E32)=0,"",IF(OR(A32="",COUNTIFS($A$6:$A$505,A32)&lt;&gt;1,B32&lt;&gt;'Inputs'!$B$5,NOT(ISNUMBER(C32)),C32&lt;&gt;1),"Resolve","No issue"))</x:f>
        <x:v>No issue</x:v>
      </x:c>
    </x:row>
    <x:row r="33" ht="25" customHeight="1">
      <x:c r="A33" s="6" t="str">
        <x:v>A-028</x:v>
      </x:c>
      <x:c r="B33" s="6" t="str">
        <x:v>C-A</x:v>
      </x:c>
      <x:c r="C33" s="6" t="n">
        <x:v>1</x:v>
      </x:c>
      <x:c r="D33" s="7" t="n">
        <x:v>46296</x:v>
      </x:c>
      <x:c r="E33" s="6" t="str">
        <x:v>SRC-ORD-28</x:v>
      </x:c>
      <x:c r="F33" s="2" t="n">
        <x:f>IF(COUNTA(A33:E33)=0,"",COUNTIFS('Claims'!$B$6:$B$435,A33))</x:f>
        <x:v>1</x:v>
      </x:c>
      <x:c r="G33" s="2" t="str">
        <x:f>IF(COUNTA(A33:E33)=0,"",IF(H33&lt;&gt;"No issue","Unknown",IF(F33&gt;1,"Unknown",IF(F33=1,INDEX('Claims'!$C$6:$C$435,MATCH(A33,'Claims'!$B$6:$B$435,0)),IF(E33="SRC-UNCLAIMED","Unclaimed","Unknown")))))</x:f>
        <x:v>Delivered</x:v>
      </x:c>
      <x:c r="H33" s="2" t="str">
        <x:f>IF(COUNTA(A33:E33)=0,"",IF(OR(A33="",COUNTIFS($A$6:$A$505,A33)&lt;&gt;1,B33&lt;&gt;'Inputs'!$B$5,NOT(ISNUMBER(C33)),C33&lt;&gt;1),"Resolve","No issue"))</x:f>
        <x:v>No issue</x:v>
      </x:c>
    </x:row>
    <x:row r="34" ht="25" customHeight="1">
      <x:c r="A34" s="6" t="str">
        <x:v>A-029</x:v>
      </x:c>
      <x:c r="B34" s="6" t="str">
        <x:v>C-A</x:v>
      </x:c>
      <x:c r="C34" s="6" t="n">
        <x:v>1</x:v>
      </x:c>
      <x:c r="D34" s="7" t="n">
        <x:v>46296</x:v>
      </x:c>
      <x:c r="E34" s="6" t="str">
        <x:v>SRC-ORD-29</x:v>
      </x:c>
      <x:c r="F34" s="2" t="n">
        <x:f>IF(COUNTA(A34:E34)=0,"",COUNTIFS('Claims'!$B$6:$B$435,A34))</x:f>
        <x:v>1</x:v>
      </x:c>
      <x:c r="G34" s="2" t="str">
        <x:f>IF(COUNTA(A34:E34)=0,"",IF(H34&lt;&gt;"No issue","Unknown",IF(F34&gt;1,"Unknown",IF(F34=1,INDEX('Claims'!$C$6:$C$435,MATCH(A34,'Claims'!$B$6:$B$435,0)),IF(E34="SRC-UNCLAIMED","Unclaimed","Unknown")))))</x:f>
        <x:v>Delivered</x:v>
      </x:c>
      <x:c r="H34" s="2" t="str">
        <x:f>IF(COUNTA(A34:E34)=0,"",IF(OR(A34="",COUNTIFS($A$6:$A$505,A34)&lt;&gt;1,B34&lt;&gt;'Inputs'!$B$5,NOT(ISNUMBER(C34)),C34&lt;&gt;1),"Resolve","No issue"))</x:f>
        <x:v>No issue</x:v>
      </x:c>
    </x:row>
    <x:row r="35" ht="25" customHeight="1">
      <x:c r="A35" s="6" t="str">
        <x:v>A-030</x:v>
      </x:c>
      <x:c r="B35" s="6" t="str">
        <x:v>C-A</x:v>
      </x:c>
      <x:c r="C35" s="6" t="n">
        <x:v>1</x:v>
      </x:c>
      <x:c r="D35" s="7" t="n">
        <x:v>46296</x:v>
      </x:c>
      <x:c r="E35" s="6" t="str">
        <x:v>SRC-ORD-30</x:v>
      </x:c>
      <x:c r="F35" s="2" t="n">
        <x:f>IF(COUNTA(A35:E35)=0,"",COUNTIFS('Claims'!$B$6:$B$435,A35))</x:f>
        <x:v>1</x:v>
      </x:c>
      <x:c r="G35" s="2" t="str">
        <x:f>IF(COUNTA(A35:E35)=0,"",IF(H35&lt;&gt;"No issue","Unknown",IF(F35&gt;1,"Unknown",IF(F35=1,INDEX('Claims'!$C$6:$C$435,MATCH(A35,'Claims'!$B$6:$B$435,0)),IF(E35="SRC-UNCLAIMED","Unclaimed","Unknown")))))</x:f>
        <x:v>Delivered</x:v>
      </x:c>
      <x:c r="H35" s="2" t="str">
        <x:f>IF(COUNTA(A35:E35)=0,"",IF(OR(A35="",COUNTIFS($A$6:$A$505,A35)&lt;&gt;1,B35&lt;&gt;'Inputs'!$B$5,NOT(ISNUMBER(C35)),C35&lt;&gt;1),"Resolve","No issue"))</x:f>
        <x:v>No issue</x:v>
      </x:c>
    </x:row>
    <x:row r="36" ht="25" customHeight="1">
      <x:c r="A36" s="6" t="str">
        <x:v>A-031</x:v>
      </x:c>
      <x:c r="B36" s="6" t="str">
        <x:v>C-A</x:v>
      </x:c>
      <x:c r="C36" s="6" t="n">
        <x:v>1</x:v>
      </x:c>
      <x:c r="D36" s="7" t="n">
        <x:v>46296</x:v>
      </x:c>
      <x:c r="E36" s="6" t="str">
        <x:v>SRC-ORD-31</x:v>
      </x:c>
      <x:c r="F36" s="2" t="n">
        <x:f>IF(COUNTA(A36:E36)=0,"",COUNTIFS('Claims'!$B$6:$B$435,A36))</x:f>
        <x:v>1</x:v>
      </x:c>
      <x:c r="G36" s="2" t="str">
        <x:f>IF(COUNTA(A36:E36)=0,"",IF(H36&lt;&gt;"No issue","Unknown",IF(F36&gt;1,"Unknown",IF(F36=1,INDEX('Claims'!$C$6:$C$435,MATCH(A36,'Claims'!$B$6:$B$435,0)),IF(E36="SRC-UNCLAIMED","Unclaimed","Unknown")))))</x:f>
        <x:v>Delivered</x:v>
      </x:c>
      <x:c r="H36" s="2" t="str">
        <x:f>IF(COUNTA(A36:E36)=0,"",IF(OR(A36="",COUNTIFS($A$6:$A$505,A36)&lt;&gt;1,B36&lt;&gt;'Inputs'!$B$5,NOT(ISNUMBER(C36)),C36&lt;&gt;1),"Resolve","No issue"))</x:f>
        <x:v>No issue</x:v>
      </x:c>
    </x:row>
    <x:row r="37" ht="25" customHeight="1">
      <x:c r="A37" s="6" t="str">
        <x:v>A-032</x:v>
      </x:c>
      <x:c r="B37" s="6" t="str">
        <x:v>C-A</x:v>
      </x:c>
      <x:c r="C37" s="6" t="n">
        <x:v>1</x:v>
      </x:c>
      <x:c r="D37" s="7" t="n">
        <x:v>46296</x:v>
      </x:c>
      <x:c r="E37" s="6" t="str">
        <x:v>SRC-ORD-32</x:v>
      </x:c>
      <x:c r="F37" s="2" t="n">
        <x:f>IF(COUNTA(A37:E37)=0,"",COUNTIFS('Claims'!$B$6:$B$435,A37))</x:f>
        <x:v>1</x:v>
      </x:c>
      <x:c r="G37" s="2" t="str">
        <x:f>IF(COUNTA(A37:E37)=0,"",IF(H37&lt;&gt;"No issue","Unknown",IF(F37&gt;1,"Unknown",IF(F37=1,INDEX('Claims'!$C$6:$C$435,MATCH(A37,'Claims'!$B$6:$B$435,0)),IF(E37="SRC-UNCLAIMED","Unclaimed","Unknown")))))</x:f>
        <x:v>Delivered</x:v>
      </x:c>
      <x:c r="H37" s="2" t="str">
        <x:f>IF(COUNTA(A37:E37)=0,"",IF(OR(A37="",COUNTIFS($A$6:$A$505,A37)&lt;&gt;1,B37&lt;&gt;'Inputs'!$B$5,NOT(ISNUMBER(C37)),C37&lt;&gt;1),"Resolve","No issue"))</x:f>
        <x:v>No issue</x:v>
      </x:c>
    </x:row>
    <x:row r="38" ht="25" customHeight="1">
      <x:c r="A38" s="6" t="str">
        <x:v>A-033</x:v>
      </x:c>
      <x:c r="B38" s="6" t="str">
        <x:v>C-A</x:v>
      </x:c>
      <x:c r="C38" s="6" t="n">
        <x:v>1</x:v>
      </x:c>
      <x:c r="D38" s="7" t="n">
        <x:v>46296</x:v>
      </x:c>
      <x:c r="E38" s="6" t="str">
        <x:v>SRC-ORD-33</x:v>
      </x:c>
      <x:c r="F38" s="2" t="n">
        <x:f>IF(COUNTA(A38:E38)=0,"",COUNTIFS('Claims'!$B$6:$B$435,A38))</x:f>
        <x:v>1</x:v>
      </x:c>
      <x:c r="G38" s="2" t="str">
        <x:f>IF(COUNTA(A38:E38)=0,"",IF(H38&lt;&gt;"No issue","Unknown",IF(F38&gt;1,"Unknown",IF(F38=1,INDEX('Claims'!$C$6:$C$435,MATCH(A38,'Claims'!$B$6:$B$435,0)),IF(E38="SRC-UNCLAIMED","Unclaimed","Unknown")))))</x:f>
        <x:v>Delivered</x:v>
      </x:c>
      <x:c r="H38" s="2" t="str">
        <x:f>IF(COUNTA(A38:E38)=0,"",IF(OR(A38="",COUNTIFS($A$6:$A$505,A38)&lt;&gt;1,B38&lt;&gt;'Inputs'!$B$5,NOT(ISNUMBER(C38)),C38&lt;&gt;1),"Resolve","No issue"))</x:f>
        <x:v>No issue</x:v>
      </x:c>
    </x:row>
    <x:row r="39" ht="25" customHeight="1">
      <x:c r="A39" s="6" t="str">
        <x:v>A-034</x:v>
      </x:c>
      <x:c r="B39" s="6" t="str">
        <x:v>C-A</x:v>
      </x:c>
      <x:c r="C39" s="6" t="n">
        <x:v>1</x:v>
      </x:c>
      <x:c r="D39" s="7" t="n">
        <x:v>46296</x:v>
      </x:c>
      <x:c r="E39" s="6" t="str">
        <x:v>SRC-ORD-34</x:v>
      </x:c>
      <x:c r="F39" s="2" t="n">
        <x:f>IF(COUNTA(A39:E39)=0,"",COUNTIFS('Claims'!$B$6:$B$435,A39))</x:f>
        <x:v>1</x:v>
      </x:c>
      <x:c r="G39" s="2" t="str">
        <x:f>IF(COUNTA(A39:E39)=0,"",IF(H39&lt;&gt;"No issue","Unknown",IF(F39&gt;1,"Unknown",IF(F39=1,INDEX('Claims'!$C$6:$C$435,MATCH(A39,'Claims'!$B$6:$B$435,0)),IF(E39="SRC-UNCLAIMED","Unclaimed","Unknown")))))</x:f>
        <x:v>Delivered</x:v>
      </x:c>
      <x:c r="H39" s="2" t="str">
        <x:f>IF(COUNTA(A39:E39)=0,"",IF(OR(A39="",COUNTIFS($A$6:$A$505,A39)&lt;&gt;1,B39&lt;&gt;'Inputs'!$B$5,NOT(ISNUMBER(C39)),C39&lt;&gt;1),"Resolve","No issue"))</x:f>
        <x:v>No issue</x:v>
      </x:c>
    </x:row>
    <x:row r="40" ht="25" customHeight="1">
      <x:c r="A40" s="6" t="str">
        <x:v>A-035</x:v>
      </x:c>
      <x:c r="B40" s="6" t="str">
        <x:v>C-A</x:v>
      </x:c>
      <x:c r="C40" s="6" t="n">
        <x:v>1</x:v>
      </x:c>
      <x:c r="D40" s="7" t="n">
        <x:v>46296</x:v>
      </x:c>
      <x:c r="E40" s="6" t="str">
        <x:v>SRC-ORD-35</x:v>
      </x:c>
      <x:c r="F40" s="2" t="n">
        <x:f>IF(COUNTA(A40:E40)=0,"",COUNTIFS('Claims'!$B$6:$B$435,A40))</x:f>
        <x:v>1</x:v>
      </x:c>
      <x:c r="G40" s="2" t="str">
        <x:f>IF(COUNTA(A40:E40)=0,"",IF(H40&lt;&gt;"No issue","Unknown",IF(F40&gt;1,"Unknown",IF(F40=1,INDEX('Claims'!$C$6:$C$435,MATCH(A40,'Claims'!$B$6:$B$435,0)),IF(E40="SRC-UNCLAIMED","Unclaimed","Unknown")))))</x:f>
        <x:v>Delivered</x:v>
      </x:c>
      <x:c r="H40" s="2" t="str">
        <x:f>IF(COUNTA(A40:E40)=0,"",IF(OR(A40="",COUNTIFS($A$6:$A$505,A40)&lt;&gt;1,B40&lt;&gt;'Inputs'!$B$5,NOT(ISNUMBER(C40)),C40&lt;&gt;1),"Resolve","No issue"))</x:f>
        <x:v>No issue</x:v>
      </x:c>
    </x:row>
    <x:row r="41" ht="25" customHeight="1">
      <x:c r="A41" s="6" t="str">
        <x:v>A-036</x:v>
      </x:c>
      <x:c r="B41" s="6" t="str">
        <x:v>C-A</x:v>
      </x:c>
      <x:c r="C41" s="6" t="n">
        <x:v>1</x:v>
      </x:c>
      <x:c r="D41" s="7" t="n">
        <x:v>46296</x:v>
      </x:c>
      <x:c r="E41" s="6" t="str">
        <x:v>SRC-ORD-36</x:v>
      </x:c>
      <x:c r="F41" s="2" t="n">
        <x:f>IF(COUNTA(A41:E41)=0,"",COUNTIFS('Claims'!$B$6:$B$435,A41))</x:f>
        <x:v>1</x:v>
      </x:c>
      <x:c r="G41" s="2" t="str">
        <x:f>IF(COUNTA(A41:E41)=0,"",IF(H41&lt;&gt;"No issue","Unknown",IF(F41&gt;1,"Unknown",IF(F41=1,INDEX('Claims'!$C$6:$C$435,MATCH(A41,'Claims'!$B$6:$B$435,0)),IF(E41="SRC-UNCLAIMED","Unclaimed","Unknown")))))</x:f>
        <x:v>Delivered</x:v>
      </x:c>
      <x:c r="H41" s="2" t="str">
        <x:f>IF(COUNTA(A41:E41)=0,"",IF(OR(A41="",COUNTIFS($A$6:$A$505,A41)&lt;&gt;1,B41&lt;&gt;'Inputs'!$B$5,NOT(ISNUMBER(C41)),C41&lt;&gt;1),"Resolve","No issue"))</x:f>
        <x:v>No issue</x:v>
      </x:c>
    </x:row>
    <x:row r="42" ht="25" customHeight="1">
      <x:c r="A42" s="6" t="str">
        <x:v>A-037</x:v>
      </x:c>
      <x:c r="B42" s="6" t="str">
        <x:v>C-A</x:v>
      </x:c>
      <x:c r="C42" s="6" t="n">
        <x:v>1</x:v>
      </x:c>
      <x:c r="D42" s="7" t="n">
        <x:v>46296</x:v>
      </x:c>
      <x:c r="E42" s="6" t="str">
        <x:v>SRC-ORD-37</x:v>
      </x:c>
      <x:c r="F42" s="2" t="n">
        <x:f>IF(COUNTA(A42:E42)=0,"",COUNTIFS('Claims'!$B$6:$B$435,A42))</x:f>
        <x:v>1</x:v>
      </x:c>
      <x:c r="G42" s="2" t="str">
        <x:f>IF(COUNTA(A42:E42)=0,"",IF(H42&lt;&gt;"No issue","Unknown",IF(F42&gt;1,"Unknown",IF(F42=1,INDEX('Claims'!$C$6:$C$435,MATCH(A42,'Claims'!$B$6:$B$435,0)),IF(E42="SRC-UNCLAIMED","Unclaimed","Unknown")))))</x:f>
        <x:v>Delivered</x:v>
      </x:c>
      <x:c r="H42" s="2" t="str">
        <x:f>IF(COUNTA(A42:E42)=0,"",IF(OR(A42="",COUNTIFS($A$6:$A$505,A42)&lt;&gt;1,B42&lt;&gt;'Inputs'!$B$5,NOT(ISNUMBER(C42)),C42&lt;&gt;1),"Resolve","No issue"))</x:f>
        <x:v>No issue</x:v>
      </x:c>
    </x:row>
    <x:row r="43" ht="25" customHeight="1">
      <x:c r="A43" s="6" t="str">
        <x:v>A-038</x:v>
      </x:c>
      <x:c r="B43" s="6" t="str">
        <x:v>C-A</x:v>
      </x:c>
      <x:c r="C43" s="6" t="n">
        <x:v>1</x:v>
      </x:c>
      <x:c r="D43" s="7" t="n">
        <x:v>46296</x:v>
      </x:c>
      <x:c r="E43" s="6" t="str">
        <x:v>SRC-ORD-38</x:v>
      </x:c>
      <x:c r="F43" s="2" t="n">
        <x:f>IF(COUNTA(A43:E43)=0,"",COUNTIFS('Claims'!$B$6:$B$435,A43))</x:f>
        <x:v>1</x:v>
      </x:c>
      <x:c r="G43" s="2" t="str">
        <x:f>IF(COUNTA(A43:E43)=0,"",IF(H43&lt;&gt;"No issue","Unknown",IF(F43&gt;1,"Unknown",IF(F43=1,INDEX('Claims'!$C$6:$C$435,MATCH(A43,'Claims'!$B$6:$B$435,0)),IF(E43="SRC-UNCLAIMED","Unclaimed","Unknown")))))</x:f>
        <x:v>Delivered</x:v>
      </x:c>
      <x:c r="H43" s="2" t="str">
        <x:f>IF(COUNTA(A43:E43)=0,"",IF(OR(A43="",COUNTIFS($A$6:$A$505,A43)&lt;&gt;1,B43&lt;&gt;'Inputs'!$B$5,NOT(ISNUMBER(C43)),C43&lt;&gt;1),"Resolve","No issue"))</x:f>
        <x:v>No issue</x:v>
      </x:c>
    </x:row>
    <x:row r="44" ht="25" customHeight="1">
      <x:c r="A44" s="6" t="str">
        <x:v>A-039</x:v>
      </x:c>
      <x:c r="B44" s="6" t="str">
        <x:v>C-A</x:v>
      </x:c>
      <x:c r="C44" s="6" t="n">
        <x:v>1</x:v>
      </x:c>
      <x:c r="D44" s="7" t="n">
        <x:v>46296</x:v>
      </x:c>
      <x:c r="E44" s="6" t="str">
        <x:v>SRC-ORD-39</x:v>
      </x:c>
      <x:c r="F44" s="2" t="n">
        <x:f>IF(COUNTA(A44:E44)=0,"",COUNTIFS('Claims'!$B$6:$B$435,A44))</x:f>
        <x:v>1</x:v>
      </x:c>
      <x:c r="G44" s="2" t="str">
        <x:f>IF(COUNTA(A44:E44)=0,"",IF(H44&lt;&gt;"No issue","Unknown",IF(F44&gt;1,"Unknown",IF(F44=1,INDEX('Claims'!$C$6:$C$435,MATCH(A44,'Claims'!$B$6:$B$435,0)),IF(E44="SRC-UNCLAIMED","Unclaimed","Unknown")))))</x:f>
        <x:v>Delivered</x:v>
      </x:c>
      <x:c r="H44" s="2" t="str">
        <x:f>IF(COUNTA(A44:E44)=0,"",IF(OR(A44="",COUNTIFS($A$6:$A$505,A44)&lt;&gt;1,B44&lt;&gt;'Inputs'!$B$5,NOT(ISNUMBER(C44)),C44&lt;&gt;1),"Resolve","No issue"))</x:f>
        <x:v>No issue</x:v>
      </x:c>
    </x:row>
    <x:row r="45" ht="25" customHeight="1">
      <x:c r="A45" s="6" t="str">
        <x:v>A-040</x:v>
      </x:c>
      <x:c r="B45" s="6" t="str">
        <x:v>C-A</x:v>
      </x:c>
      <x:c r="C45" s="6" t="n">
        <x:v>1</x:v>
      </x:c>
      <x:c r="D45" s="7" t="n">
        <x:v>46296</x:v>
      </x:c>
      <x:c r="E45" s="6" t="str">
        <x:v>SRC-ORD-40</x:v>
      </x:c>
      <x:c r="F45" s="2" t="n">
        <x:f>IF(COUNTA(A45:E45)=0,"",COUNTIFS('Claims'!$B$6:$B$435,A45))</x:f>
        <x:v>1</x:v>
      </x:c>
      <x:c r="G45" s="2" t="str">
        <x:f>IF(COUNTA(A45:E45)=0,"",IF(H45&lt;&gt;"No issue","Unknown",IF(F45&gt;1,"Unknown",IF(F45=1,INDEX('Claims'!$C$6:$C$435,MATCH(A45,'Claims'!$B$6:$B$435,0)),IF(E45="SRC-UNCLAIMED","Unclaimed","Unknown")))))</x:f>
        <x:v>Delivered</x:v>
      </x:c>
      <x:c r="H45" s="2" t="str">
        <x:f>IF(COUNTA(A45:E45)=0,"",IF(OR(A45="",COUNTIFS($A$6:$A$505,A45)&lt;&gt;1,B45&lt;&gt;'Inputs'!$B$5,NOT(ISNUMBER(C45)),C45&lt;&gt;1),"Resolve","No issue"))</x:f>
        <x:v>No issue</x:v>
      </x:c>
    </x:row>
    <x:row r="46" ht="25" customHeight="1">
      <x:c r="A46" s="6" t="str">
        <x:v>A-041</x:v>
      </x:c>
      <x:c r="B46" s="6" t="str">
        <x:v>C-A</x:v>
      </x:c>
      <x:c r="C46" s="6" t="n">
        <x:v>1</x:v>
      </x:c>
      <x:c r="D46" s="7" t="n">
        <x:v>46296</x:v>
      </x:c>
      <x:c r="E46" s="6" t="str">
        <x:v>SRC-ORD-41</x:v>
      </x:c>
      <x:c r="F46" s="2" t="n">
        <x:f>IF(COUNTA(A46:E46)=0,"",COUNTIFS('Claims'!$B$6:$B$435,A46))</x:f>
        <x:v>1</x:v>
      </x:c>
      <x:c r="G46" s="2" t="str">
        <x:f>IF(COUNTA(A46:E46)=0,"",IF(H46&lt;&gt;"No issue","Unknown",IF(F46&gt;1,"Unknown",IF(F46=1,INDEX('Claims'!$C$6:$C$435,MATCH(A46,'Claims'!$B$6:$B$435,0)),IF(E46="SRC-UNCLAIMED","Unclaimed","Unknown")))))</x:f>
        <x:v>Delivered</x:v>
      </x:c>
      <x:c r="H46" s="2" t="str">
        <x:f>IF(COUNTA(A46:E46)=0,"",IF(OR(A46="",COUNTIFS($A$6:$A$505,A46)&lt;&gt;1,B46&lt;&gt;'Inputs'!$B$5,NOT(ISNUMBER(C46)),C46&lt;&gt;1),"Resolve","No issue"))</x:f>
        <x:v>No issue</x:v>
      </x:c>
    </x:row>
    <x:row r="47" ht="25" customHeight="1">
      <x:c r="A47" s="6" t="str">
        <x:v>A-042</x:v>
      </x:c>
      <x:c r="B47" s="6" t="str">
        <x:v>C-A</x:v>
      </x:c>
      <x:c r="C47" s="6" t="n">
        <x:v>1</x:v>
      </x:c>
      <x:c r="D47" s="7" t="n">
        <x:v>46296</x:v>
      </x:c>
      <x:c r="E47" s="6" t="str">
        <x:v>SRC-ORD-42</x:v>
      </x:c>
      <x:c r="F47" s="2" t="n">
        <x:f>IF(COUNTA(A47:E47)=0,"",COUNTIFS('Claims'!$B$6:$B$435,A47))</x:f>
        <x:v>1</x:v>
      </x:c>
      <x:c r="G47" s="2" t="str">
        <x:f>IF(COUNTA(A47:E47)=0,"",IF(H47&lt;&gt;"No issue","Unknown",IF(F47&gt;1,"Unknown",IF(F47=1,INDEX('Claims'!$C$6:$C$435,MATCH(A47,'Claims'!$B$6:$B$435,0)),IF(E47="SRC-UNCLAIMED","Unclaimed","Unknown")))))</x:f>
        <x:v>Delivered</x:v>
      </x:c>
      <x:c r="H47" s="2" t="str">
        <x:f>IF(COUNTA(A47:E47)=0,"",IF(OR(A47="",COUNTIFS($A$6:$A$505,A47)&lt;&gt;1,B47&lt;&gt;'Inputs'!$B$5,NOT(ISNUMBER(C47)),C47&lt;&gt;1),"Resolve","No issue"))</x:f>
        <x:v>No issue</x:v>
      </x:c>
    </x:row>
    <x:row r="48" ht="25" customHeight="1">
      <x:c r="A48" s="6" t="str">
        <x:v>A-043</x:v>
      </x:c>
      <x:c r="B48" s="6" t="str">
        <x:v>C-A</x:v>
      </x:c>
      <x:c r="C48" s="6" t="n">
        <x:v>1</x:v>
      </x:c>
      <x:c r="D48" s="7" t="n">
        <x:v>46296</x:v>
      </x:c>
      <x:c r="E48" s="6" t="str">
        <x:v>SRC-ORD-43</x:v>
      </x:c>
      <x:c r="F48" s="2" t="n">
        <x:f>IF(COUNTA(A48:E48)=0,"",COUNTIFS('Claims'!$B$6:$B$435,A48))</x:f>
        <x:v>1</x:v>
      </x:c>
      <x:c r="G48" s="2" t="str">
        <x:f>IF(COUNTA(A48:E48)=0,"",IF(H48&lt;&gt;"No issue","Unknown",IF(F48&gt;1,"Unknown",IF(F48=1,INDEX('Claims'!$C$6:$C$435,MATCH(A48,'Claims'!$B$6:$B$435,0)),IF(E48="SRC-UNCLAIMED","Unclaimed","Unknown")))))</x:f>
        <x:v>Delivered</x:v>
      </x:c>
      <x:c r="H48" s="2" t="str">
        <x:f>IF(COUNTA(A48:E48)=0,"",IF(OR(A48="",COUNTIFS($A$6:$A$505,A48)&lt;&gt;1,B48&lt;&gt;'Inputs'!$B$5,NOT(ISNUMBER(C48)),C48&lt;&gt;1),"Resolve","No issue"))</x:f>
        <x:v>No issue</x:v>
      </x:c>
    </x:row>
    <x:row r="49" ht="25" customHeight="1">
      <x:c r="A49" s="6" t="str">
        <x:v>A-044</x:v>
      </x:c>
      <x:c r="B49" s="6" t="str">
        <x:v>C-A</x:v>
      </x:c>
      <x:c r="C49" s="6" t="n">
        <x:v>1</x:v>
      </x:c>
      <x:c r="D49" s="7" t="n">
        <x:v>46296</x:v>
      </x:c>
      <x:c r="E49" s="6" t="str">
        <x:v>SRC-ORD-44</x:v>
      </x:c>
      <x:c r="F49" s="2" t="n">
        <x:f>IF(COUNTA(A49:E49)=0,"",COUNTIFS('Claims'!$B$6:$B$435,A49))</x:f>
        <x:v>1</x:v>
      </x:c>
      <x:c r="G49" s="2" t="str">
        <x:f>IF(COUNTA(A49:E49)=0,"",IF(H49&lt;&gt;"No issue","Unknown",IF(F49&gt;1,"Unknown",IF(F49=1,INDEX('Claims'!$C$6:$C$435,MATCH(A49,'Claims'!$B$6:$B$435,0)),IF(E49="SRC-UNCLAIMED","Unclaimed","Unknown")))))</x:f>
        <x:v>Delivered</x:v>
      </x:c>
      <x:c r="H49" s="2" t="str">
        <x:f>IF(COUNTA(A49:E49)=0,"",IF(OR(A49="",COUNTIFS($A$6:$A$505,A49)&lt;&gt;1,B49&lt;&gt;'Inputs'!$B$5,NOT(ISNUMBER(C49)),C49&lt;&gt;1),"Resolve","No issue"))</x:f>
        <x:v>No issue</x:v>
      </x:c>
    </x:row>
    <x:row r="50" ht="25" customHeight="1">
      <x:c r="A50" s="6" t="str">
        <x:v>A-045</x:v>
      </x:c>
      <x:c r="B50" s="6" t="str">
        <x:v>C-A</x:v>
      </x:c>
      <x:c r="C50" s="6" t="n">
        <x:v>1</x:v>
      </x:c>
      <x:c r="D50" s="7" t="n">
        <x:v>46296</x:v>
      </x:c>
      <x:c r="E50" s="6" t="str">
        <x:v>SRC-ORD-45</x:v>
      </x:c>
      <x:c r="F50" s="2" t="n">
        <x:f>IF(COUNTA(A50:E50)=0,"",COUNTIFS('Claims'!$B$6:$B$435,A50))</x:f>
        <x:v>1</x:v>
      </x:c>
      <x:c r="G50" s="2" t="str">
        <x:f>IF(COUNTA(A50:E50)=0,"",IF(H50&lt;&gt;"No issue","Unknown",IF(F50&gt;1,"Unknown",IF(F50=1,INDEX('Claims'!$C$6:$C$435,MATCH(A50,'Claims'!$B$6:$B$435,0)),IF(E50="SRC-UNCLAIMED","Unclaimed","Unknown")))))</x:f>
        <x:v>Delivered</x:v>
      </x:c>
      <x:c r="H50" s="2" t="str">
        <x:f>IF(COUNTA(A50:E50)=0,"",IF(OR(A50="",COUNTIFS($A$6:$A$505,A50)&lt;&gt;1,B50&lt;&gt;'Inputs'!$B$5,NOT(ISNUMBER(C50)),C50&lt;&gt;1),"Resolve","No issue"))</x:f>
        <x:v>No issue</x:v>
      </x:c>
    </x:row>
    <x:row r="51" ht="25" customHeight="1">
      <x:c r="A51" s="6" t="str">
        <x:v>A-046</x:v>
      </x:c>
      <x:c r="B51" s="6" t="str">
        <x:v>C-A</x:v>
      </x:c>
      <x:c r="C51" s="6" t="n">
        <x:v>1</x:v>
      </x:c>
      <x:c r="D51" s="7" t="n">
        <x:v>46296</x:v>
      </x:c>
      <x:c r="E51" s="6" t="str">
        <x:v>SRC-ORD-46</x:v>
      </x:c>
      <x:c r="F51" s="2" t="n">
        <x:f>IF(COUNTA(A51:E51)=0,"",COUNTIFS('Claims'!$B$6:$B$435,A51))</x:f>
        <x:v>1</x:v>
      </x:c>
      <x:c r="G51" s="2" t="str">
        <x:f>IF(COUNTA(A51:E51)=0,"",IF(H51&lt;&gt;"No issue","Unknown",IF(F51&gt;1,"Unknown",IF(F51=1,INDEX('Claims'!$C$6:$C$435,MATCH(A51,'Claims'!$B$6:$B$435,0)),IF(E51="SRC-UNCLAIMED","Unclaimed","Unknown")))))</x:f>
        <x:v>Delivered</x:v>
      </x:c>
      <x:c r="H51" s="2" t="str">
        <x:f>IF(COUNTA(A51:E51)=0,"",IF(OR(A51="",COUNTIFS($A$6:$A$505,A51)&lt;&gt;1,B51&lt;&gt;'Inputs'!$B$5,NOT(ISNUMBER(C51)),C51&lt;&gt;1),"Resolve","No issue"))</x:f>
        <x:v>No issue</x:v>
      </x:c>
    </x:row>
    <x:row r="52" ht="25" customHeight="1">
      <x:c r="A52" s="6" t="str">
        <x:v>A-047</x:v>
      </x:c>
      <x:c r="B52" s="6" t="str">
        <x:v>C-A</x:v>
      </x:c>
      <x:c r="C52" s="6" t="n">
        <x:v>1</x:v>
      </x:c>
      <x:c r="D52" s="7" t="n">
        <x:v>46296</x:v>
      </x:c>
      <x:c r="E52" s="6" t="str">
        <x:v>SRC-ORD-47</x:v>
      </x:c>
      <x:c r="F52" s="2" t="n">
        <x:f>IF(COUNTA(A52:E52)=0,"",COUNTIFS('Claims'!$B$6:$B$435,A52))</x:f>
        <x:v>1</x:v>
      </x:c>
      <x:c r="G52" s="2" t="str">
        <x:f>IF(COUNTA(A52:E52)=0,"",IF(H52&lt;&gt;"No issue","Unknown",IF(F52&gt;1,"Unknown",IF(F52=1,INDEX('Claims'!$C$6:$C$435,MATCH(A52,'Claims'!$B$6:$B$435,0)),IF(E52="SRC-UNCLAIMED","Unclaimed","Unknown")))))</x:f>
        <x:v>Delivered</x:v>
      </x:c>
      <x:c r="H52" s="2" t="str">
        <x:f>IF(COUNTA(A52:E52)=0,"",IF(OR(A52="",COUNTIFS($A$6:$A$505,A52)&lt;&gt;1,B52&lt;&gt;'Inputs'!$B$5,NOT(ISNUMBER(C52)),C52&lt;&gt;1),"Resolve","No issue"))</x:f>
        <x:v>No issue</x:v>
      </x:c>
    </x:row>
    <x:row r="53" ht="25" customHeight="1">
      <x:c r="A53" s="6" t="str">
        <x:v>A-048</x:v>
      </x:c>
      <x:c r="B53" s="6" t="str">
        <x:v>C-A</x:v>
      </x:c>
      <x:c r="C53" s="6" t="n">
        <x:v>1</x:v>
      </x:c>
      <x:c r="D53" s="7" t="n">
        <x:v>46296</x:v>
      </x:c>
      <x:c r="E53" s="6" t="str">
        <x:v>SRC-ORD-48</x:v>
      </x:c>
      <x:c r="F53" s="2" t="n">
        <x:f>IF(COUNTA(A53:E53)=0,"",COUNTIFS('Claims'!$B$6:$B$435,A53))</x:f>
        <x:v>1</x:v>
      </x:c>
      <x:c r="G53" s="2" t="str">
        <x:f>IF(COUNTA(A53:E53)=0,"",IF(H53&lt;&gt;"No issue","Unknown",IF(F53&gt;1,"Unknown",IF(F53=1,INDEX('Claims'!$C$6:$C$435,MATCH(A53,'Claims'!$B$6:$B$435,0)),IF(E53="SRC-UNCLAIMED","Unclaimed","Unknown")))))</x:f>
        <x:v>Delivered</x:v>
      </x:c>
      <x:c r="H53" s="2" t="str">
        <x:f>IF(COUNTA(A53:E53)=0,"",IF(OR(A53="",COUNTIFS($A$6:$A$505,A53)&lt;&gt;1,B53&lt;&gt;'Inputs'!$B$5,NOT(ISNUMBER(C53)),C53&lt;&gt;1),"Resolve","No issue"))</x:f>
        <x:v>No issue</x:v>
      </x:c>
    </x:row>
    <x:row r="54" ht="25" customHeight="1">
      <x:c r="A54" s="6" t="str">
        <x:v>A-049</x:v>
      </x:c>
      <x:c r="B54" s="6" t="str">
        <x:v>C-A</x:v>
      </x:c>
      <x:c r="C54" s="6" t="n">
        <x:v>1</x:v>
      </x:c>
      <x:c r="D54" s="7" t="n">
        <x:v>46296</x:v>
      </x:c>
      <x:c r="E54" s="6" t="str">
        <x:v>SRC-ORD-49</x:v>
      </x:c>
      <x:c r="F54" s="2" t="n">
        <x:f>IF(COUNTA(A54:E54)=0,"",COUNTIFS('Claims'!$B$6:$B$435,A54))</x:f>
        <x:v>1</x:v>
      </x:c>
      <x:c r="G54" s="2" t="str">
        <x:f>IF(COUNTA(A54:E54)=0,"",IF(H54&lt;&gt;"No issue","Unknown",IF(F54&gt;1,"Unknown",IF(F54=1,INDEX('Claims'!$C$6:$C$435,MATCH(A54,'Claims'!$B$6:$B$435,0)),IF(E54="SRC-UNCLAIMED","Unclaimed","Unknown")))))</x:f>
        <x:v>Delivered</x:v>
      </x:c>
      <x:c r="H54" s="2" t="str">
        <x:f>IF(COUNTA(A54:E54)=0,"",IF(OR(A54="",COUNTIFS($A$6:$A$505,A54)&lt;&gt;1,B54&lt;&gt;'Inputs'!$B$5,NOT(ISNUMBER(C54)),C54&lt;&gt;1),"Resolve","No issue"))</x:f>
        <x:v>No issue</x:v>
      </x:c>
    </x:row>
    <x:row r="55" ht="25" customHeight="1">
      <x:c r="A55" s="6" t="str">
        <x:v>A-050</x:v>
      </x:c>
      <x:c r="B55" s="6" t="str">
        <x:v>C-A</x:v>
      </x:c>
      <x:c r="C55" s="6" t="n">
        <x:v>1</x:v>
      </x:c>
      <x:c r="D55" s="7" t="n">
        <x:v>46296</x:v>
      </x:c>
      <x:c r="E55" s="6" t="str">
        <x:v>SRC-ORD-50</x:v>
      </x:c>
      <x:c r="F55" s="2" t="n">
        <x:f>IF(COUNTA(A55:E55)=0,"",COUNTIFS('Claims'!$B$6:$B$435,A55))</x:f>
        <x:v>1</x:v>
      </x:c>
      <x:c r="G55" s="2" t="str">
        <x:f>IF(COUNTA(A55:E55)=0,"",IF(H55&lt;&gt;"No issue","Unknown",IF(F55&gt;1,"Unknown",IF(F55=1,INDEX('Claims'!$C$6:$C$435,MATCH(A55,'Claims'!$B$6:$B$435,0)),IF(E55="SRC-UNCLAIMED","Unclaimed","Unknown")))))</x:f>
        <x:v>Delivered</x:v>
      </x:c>
      <x:c r="H55" s="2" t="str">
        <x:f>IF(COUNTA(A55:E55)=0,"",IF(OR(A55="",COUNTIFS($A$6:$A$505,A55)&lt;&gt;1,B55&lt;&gt;'Inputs'!$B$5,NOT(ISNUMBER(C55)),C55&lt;&gt;1),"Resolve","No issue"))</x:f>
        <x:v>No issue</x:v>
      </x:c>
    </x:row>
    <x:row r="56" ht="25" customHeight="1">
      <x:c r="A56" s="6" t="str">
        <x:v>A-051</x:v>
      </x:c>
      <x:c r="B56" s="6" t="str">
        <x:v>C-A</x:v>
      </x:c>
      <x:c r="C56" s="6" t="n">
        <x:v>1</x:v>
      </x:c>
      <x:c r="D56" s="7" t="n">
        <x:v>46296</x:v>
      </x:c>
      <x:c r="E56" s="6" t="str">
        <x:v>SRC-ORD-51</x:v>
      </x:c>
      <x:c r="F56" s="2" t="n">
        <x:f>IF(COUNTA(A56:E56)=0,"",COUNTIFS('Claims'!$B$6:$B$435,A56))</x:f>
        <x:v>1</x:v>
      </x:c>
      <x:c r="G56" s="2" t="str">
        <x:f>IF(COUNTA(A56:E56)=0,"",IF(H56&lt;&gt;"No issue","Unknown",IF(F56&gt;1,"Unknown",IF(F56=1,INDEX('Claims'!$C$6:$C$435,MATCH(A56,'Claims'!$B$6:$B$435,0)),IF(E56="SRC-UNCLAIMED","Unclaimed","Unknown")))))</x:f>
        <x:v>Delivered</x:v>
      </x:c>
      <x:c r="H56" s="2" t="str">
        <x:f>IF(COUNTA(A56:E56)=0,"",IF(OR(A56="",COUNTIFS($A$6:$A$505,A56)&lt;&gt;1,B56&lt;&gt;'Inputs'!$B$5,NOT(ISNUMBER(C56)),C56&lt;&gt;1),"Resolve","No issue"))</x:f>
        <x:v>No issue</x:v>
      </x:c>
    </x:row>
    <x:row r="57" ht="25" customHeight="1">
      <x:c r="A57" s="6" t="str">
        <x:v>A-052</x:v>
      </x:c>
      <x:c r="B57" s="6" t="str">
        <x:v>C-A</x:v>
      </x:c>
      <x:c r="C57" s="6" t="n">
        <x:v>1</x:v>
      </x:c>
      <x:c r="D57" s="7" t="n">
        <x:v>46296</x:v>
      </x:c>
      <x:c r="E57" s="6" t="str">
        <x:v>SRC-ORD-52</x:v>
      </x:c>
      <x:c r="F57" s="2" t="n">
        <x:f>IF(COUNTA(A57:E57)=0,"",COUNTIFS('Claims'!$B$6:$B$435,A57))</x:f>
        <x:v>1</x:v>
      </x:c>
      <x:c r="G57" s="2" t="str">
        <x:f>IF(COUNTA(A57:E57)=0,"",IF(H57&lt;&gt;"No issue","Unknown",IF(F57&gt;1,"Unknown",IF(F57=1,INDEX('Claims'!$C$6:$C$435,MATCH(A57,'Claims'!$B$6:$B$435,0)),IF(E57="SRC-UNCLAIMED","Unclaimed","Unknown")))))</x:f>
        <x:v>Delivered</x:v>
      </x:c>
      <x:c r="H57" s="2" t="str">
        <x:f>IF(COUNTA(A57:E57)=0,"",IF(OR(A57="",COUNTIFS($A$6:$A$505,A57)&lt;&gt;1,B57&lt;&gt;'Inputs'!$B$5,NOT(ISNUMBER(C57)),C57&lt;&gt;1),"Resolve","No issue"))</x:f>
        <x:v>No issue</x:v>
      </x:c>
    </x:row>
    <x:row r="58" ht="25" customHeight="1">
      <x:c r="A58" s="6" t="str">
        <x:v>A-053</x:v>
      </x:c>
      <x:c r="B58" s="6" t="str">
        <x:v>C-A</x:v>
      </x:c>
      <x:c r="C58" s="6" t="n">
        <x:v>1</x:v>
      </x:c>
      <x:c r="D58" s="7" t="n">
        <x:v>46296</x:v>
      </x:c>
      <x:c r="E58" s="6" t="str">
        <x:v>SRC-ORD-53</x:v>
      </x:c>
      <x:c r="F58" s="2" t="n">
        <x:f>IF(COUNTA(A58:E58)=0,"",COUNTIFS('Claims'!$B$6:$B$435,A58))</x:f>
        <x:v>1</x:v>
      </x:c>
      <x:c r="G58" s="2" t="str">
        <x:f>IF(COUNTA(A58:E58)=0,"",IF(H58&lt;&gt;"No issue","Unknown",IF(F58&gt;1,"Unknown",IF(F58=1,INDEX('Claims'!$C$6:$C$435,MATCH(A58,'Claims'!$B$6:$B$435,0)),IF(E58="SRC-UNCLAIMED","Unclaimed","Unknown")))))</x:f>
        <x:v>Delivered</x:v>
      </x:c>
      <x:c r="H58" s="2" t="str">
        <x:f>IF(COUNTA(A58:E58)=0,"",IF(OR(A58="",COUNTIFS($A$6:$A$505,A58)&lt;&gt;1,B58&lt;&gt;'Inputs'!$B$5,NOT(ISNUMBER(C58)),C58&lt;&gt;1),"Resolve","No issue"))</x:f>
        <x:v>No issue</x:v>
      </x:c>
    </x:row>
    <x:row r="59" ht="25" customHeight="1">
      <x:c r="A59" s="6" t="str">
        <x:v>A-054</x:v>
      </x:c>
      <x:c r="B59" s="6" t="str">
        <x:v>C-A</x:v>
      </x:c>
      <x:c r="C59" s="6" t="n">
        <x:v>1</x:v>
      </x:c>
      <x:c r="D59" s="7" t="n">
        <x:v>46296</x:v>
      </x:c>
      <x:c r="E59" s="6" t="str">
        <x:v>SRC-ORD-54</x:v>
      </x:c>
      <x:c r="F59" s="2" t="n">
        <x:f>IF(COUNTA(A59:E59)=0,"",COUNTIFS('Claims'!$B$6:$B$435,A59))</x:f>
        <x:v>1</x:v>
      </x:c>
      <x:c r="G59" s="2" t="str">
        <x:f>IF(COUNTA(A59:E59)=0,"",IF(H59&lt;&gt;"No issue","Unknown",IF(F59&gt;1,"Unknown",IF(F59=1,INDEX('Claims'!$C$6:$C$435,MATCH(A59,'Claims'!$B$6:$B$435,0)),IF(E59="SRC-UNCLAIMED","Unclaimed","Unknown")))))</x:f>
        <x:v>Delivered</x:v>
      </x:c>
      <x:c r="H59" s="2" t="str">
        <x:f>IF(COUNTA(A59:E59)=0,"",IF(OR(A59="",COUNTIFS($A$6:$A$505,A59)&lt;&gt;1,B59&lt;&gt;'Inputs'!$B$5,NOT(ISNUMBER(C59)),C59&lt;&gt;1),"Resolve","No issue"))</x:f>
        <x:v>No issue</x:v>
      </x:c>
    </x:row>
    <x:row r="60" ht="25" customHeight="1">
      <x:c r="A60" s="6" t="str">
        <x:v>A-055</x:v>
      </x:c>
      <x:c r="B60" s="6" t="str">
        <x:v>C-A</x:v>
      </x:c>
      <x:c r="C60" s="6" t="n">
        <x:v>1</x:v>
      </x:c>
      <x:c r="D60" s="7" t="n">
        <x:v>46296</x:v>
      </x:c>
      <x:c r="E60" s="6" t="str">
        <x:v>SRC-ORD-55</x:v>
      </x:c>
      <x:c r="F60" s="2" t="n">
        <x:f>IF(COUNTA(A60:E60)=0,"",COUNTIFS('Claims'!$B$6:$B$435,A60))</x:f>
        <x:v>1</x:v>
      </x:c>
      <x:c r="G60" s="2" t="str">
        <x:f>IF(COUNTA(A60:E60)=0,"",IF(H60&lt;&gt;"No issue","Unknown",IF(F60&gt;1,"Unknown",IF(F60=1,INDEX('Claims'!$C$6:$C$435,MATCH(A60,'Claims'!$B$6:$B$435,0)),IF(E60="SRC-UNCLAIMED","Unclaimed","Unknown")))))</x:f>
        <x:v>Delivered</x:v>
      </x:c>
      <x:c r="H60" s="2" t="str">
        <x:f>IF(COUNTA(A60:E60)=0,"",IF(OR(A60="",COUNTIFS($A$6:$A$505,A60)&lt;&gt;1,B60&lt;&gt;'Inputs'!$B$5,NOT(ISNUMBER(C60)),C60&lt;&gt;1),"Resolve","No issue"))</x:f>
        <x:v>No issue</x:v>
      </x:c>
    </x:row>
    <x:row r="61" ht="25" customHeight="1">
      <x:c r="A61" s="6" t="str">
        <x:v>A-056</x:v>
      </x:c>
      <x:c r="B61" s="6" t="str">
        <x:v>C-A</x:v>
      </x:c>
      <x:c r="C61" s="6" t="n">
        <x:v>1</x:v>
      </x:c>
      <x:c r="D61" s="7" t="n">
        <x:v>46296</x:v>
      </x:c>
      <x:c r="E61" s="6" t="str">
        <x:v>SRC-ORD-56</x:v>
      </x:c>
      <x:c r="F61" s="2" t="n">
        <x:f>IF(COUNTA(A61:E61)=0,"",COUNTIFS('Claims'!$B$6:$B$435,A61))</x:f>
        <x:v>1</x:v>
      </x:c>
      <x:c r="G61" s="2" t="str">
        <x:f>IF(COUNTA(A61:E61)=0,"",IF(H61&lt;&gt;"No issue","Unknown",IF(F61&gt;1,"Unknown",IF(F61=1,INDEX('Claims'!$C$6:$C$435,MATCH(A61,'Claims'!$B$6:$B$435,0)),IF(E61="SRC-UNCLAIMED","Unclaimed","Unknown")))))</x:f>
        <x:v>Delivered</x:v>
      </x:c>
      <x:c r="H61" s="2" t="str">
        <x:f>IF(COUNTA(A61:E61)=0,"",IF(OR(A61="",COUNTIFS($A$6:$A$505,A61)&lt;&gt;1,B61&lt;&gt;'Inputs'!$B$5,NOT(ISNUMBER(C61)),C61&lt;&gt;1),"Resolve","No issue"))</x:f>
        <x:v>No issue</x:v>
      </x:c>
    </x:row>
    <x:row r="62" ht="25" customHeight="1">
      <x:c r="A62" s="6" t="str">
        <x:v>A-057</x:v>
      </x:c>
      <x:c r="B62" s="6" t="str">
        <x:v>C-A</x:v>
      </x:c>
      <x:c r="C62" s="6" t="n">
        <x:v>1</x:v>
      </x:c>
      <x:c r="D62" s="7" t="n">
        <x:v>46296</x:v>
      </x:c>
      <x:c r="E62" s="6" t="str">
        <x:v>SRC-ORD-57</x:v>
      </x:c>
      <x:c r="F62" s="2" t="n">
        <x:f>IF(COUNTA(A62:E62)=0,"",COUNTIFS('Claims'!$B$6:$B$435,A62))</x:f>
        <x:v>1</x:v>
      </x:c>
      <x:c r="G62" s="2" t="str">
        <x:f>IF(COUNTA(A62:E62)=0,"",IF(H62&lt;&gt;"No issue","Unknown",IF(F62&gt;1,"Unknown",IF(F62=1,INDEX('Claims'!$C$6:$C$435,MATCH(A62,'Claims'!$B$6:$B$435,0)),IF(E62="SRC-UNCLAIMED","Unclaimed","Unknown")))))</x:f>
        <x:v>Delivered</x:v>
      </x:c>
      <x:c r="H62" s="2" t="str">
        <x:f>IF(COUNTA(A62:E62)=0,"",IF(OR(A62="",COUNTIFS($A$6:$A$505,A62)&lt;&gt;1,B62&lt;&gt;'Inputs'!$B$5,NOT(ISNUMBER(C62)),C62&lt;&gt;1),"Resolve","No issue"))</x:f>
        <x:v>No issue</x:v>
      </x:c>
    </x:row>
    <x:row r="63" ht="25" customHeight="1">
      <x:c r="A63" s="6" t="str">
        <x:v>A-058</x:v>
      </x:c>
      <x:c r="B63" s="6" t="str">
        <x:v>C-A</x:v>
      </x:c>
      <x:c r="C63" s="6" t="n">
        <x:v>1</x:v>
      </x:c>
      <x:c r="D63" s="7" t="n">
        <x:v>46296</x:v>
      </x:c>
      <x:c r="E63" s="6" t="str">
        <x:v>SRC-ORD-58</x:v>
      </x:c>
      <x:c r="F63" s="2" t="n">
        <x:f>IF(COUNTA(A63:E63)=0,"",COUNTIFS('Claims'!$B$6:$B$435,A63))</x:f>
        <x:v>1</x:v>
      </x:c>
      <x:c r="G63" s="2" t="str">
        <x:f>IF(COUNTA(A63:E63)=0,"",IF(H63&lt;&gt;"No issue","Unknown",IF(F63&gt;1,"Unknown",IF(F63=1,INDEX('Claims'!$C$6:$C$435,MATCH(A63,'Claims'!$B$6:$B$435,0)),IF(E63="SRC-UNCLAIMED","Unclaimed","Unknown")))))</x:f>
        <x:v>Delivered</x:v>
      </x:c>
      <x:c r="H63" s="2" t="str">
        <x:f>IF(COUNTA(A63:E63)=0,"",IF(OR(A63="",COUNTIFS($A$6:$A$505,A63)&lt;&gt;1,B63&lt;&gt;'Inputs'!$B$5,NOT(ISNUMBER(C63)),C63&lt;&gt;1),"Resolve","No issue"))</x:f>
        <x:v>No issue</x:v>
      </x:c>
    </x:row>
    <x:row r="64" ht="25" customHeight="1">
      <x:c r="A64" s="6" t="str">
        <x:v>A-059</x:v>
      </x:c>
      <x:c r="B64" s="6" t="str">
        <x:v>C-A</x:v>
      </x:c>
      <x:c r="C64" s="6" t="n">
        <x:v>1</x:v>
      </x:c>
      <x:c r="D64" s="7" t="n">
        <x:v>46296</x:v>
      </x:c>
      <x:c r="E64" s="6" t="str">
        <x:v>SRC-ORD-59</x:v>
      </x:c>
      <x:c r="F64" s="2" t="n">
        <x:f>IF(COUNTA(A64:E64)=0,"",COUNTIFS('Claims'!$B$6:$B$435,A64))</x:f>
        <x:v>1</x:v>
      </x:c>
      <x:c r="G64" s="2" t="str">
        <x:f>IF(COUNTA(A64:E64)=0,"",IF(H64&lt;&gt;"No issue","Unknown",IF(F64&gt;1,"Unknown",IF(F64=1,INDEX('Claims'!$C$6:$C$435,MATCH(A64,'Claims'!$B$6:$B$435,0)),IF(E64="SRC-UNCLAIMED","Unclaimed","Unknown")))))</x:f>
        <x:v>Delivered</x:v>
      </x:c>
      <x:c r="H64" s="2" t="str">
        <x:f>IF(COUNTA(A64:E64)=0,"",IF(OR(A64="",COUNTIFS($A$6:$A$505,A64)&lt;&gt;1,B64&lt;&gt;'Inputs'!$B$5,NOT(ISNUMBER(C64)),C64&lt;&gt;1),"Resolve","No issue"))</x:f>
        <x:v>No issue</x:v>
      </x:c>
    </x:row>
    <x:row r="65" ht="25" customHeight="1">
      <x:c r="A65" s="6" t="str">
        <x:v>A-060</x:v>
      </x:c>
      <x:c r="B65" s="6" t="str">
        <x:v>C-A</x:v>
      </x:c>
      <x:c r="C65" s="6" t="n">
        <x:v>1</x:v>
      </x:c>
      <x:c r="D65" s="7" t="n">
        <x:v>46296</x:v>
      </x:c>
      <x:c r="E65" s="6" t="str">
        <x:v>SRC-ORD-60</x:v>
      </x:c>
      <x:c r="F65" s="2" t="n">
        <x:f>IF(COUNTA(A65:E65)=0,"",COUNTIFS('Claims'!$B$6:$B$435,A65))</x:f>
        <x:v>1</x:v>
      </x:c>
      <x:c r="G65" s="2" t="str">
        <x:f>IF(COUNTA(A65:E65)=0,"",IF(H65&lt;&gt;"No issue","Unknown",IF(F65&gt;1,"Unknown",IF(F65=1,INDEX('Claims'!$C$6:$C$435,MATCH(A65,'Claims'!$B$6:$B$435,0)),IF(E65="SRC-UNCLAIMED","Unclaimed","Unknown")))))</x:f>
        <x:v>Delivered</x:v>
      </x:c>
      <x:c r="H65" s="2" t="str">
        <x:f>IF(COUNTA(A65:E65)=0,"",IF(OR(A65="",COUNTIFS($A$6:$A$505,A65)&lt;&gt;1,B65&lt;&gt;'Inputs'!$B$5,NOT(ISNUMBER(C65)),C65&lt;&gt;1),"Resolve","No issue"))</x:f>
        <x:v>No issue</x:v>
      </x:c>
    </x:row>
    <x:row r="66" ht="25" customHeight="1">
      <x:c r="A66" s="6" t="str">
        <x:v>A-061</x:v>
      </x:c>
      <x:c r="B66" s="6" t="str">
        <x:v>C-A</x:v>
      </x:c>
      <x:c r="C66" s="6" t="n">
        <x:v>1</x:v>
      </x:c>
      <x:c r="D66" s="7" t="n">
        <x:v>46296</x:v>
      </x:c>
      <x:c r="E66" s="6" t="str">
        <x:v>SRC-ORD-61</x:v>
      </x:c>
      <x:c r="F66" s="2" t="n">
        <x:f>IF(COUNTA(A66:E66)=0,"",COUNTIFS('Claims'!$B$6:$B$435,A66))</x:f>
        <x:v>1</x:v>
      </x:c>
      <x:c r="G66" s="2" t="str">
        <x:f>IF(COUNTA(A66:E66)=0,"",IF(H66&lt;&gt;"No issue","Unknown",IF(F66&gt;1,"Unknown",IF(F66=1,INDEX('Claims'!$C$6:$C$435,MATCH(A66,'Claims'!$B$6:$B$435,0)),IF(E66="SRC-UNCLAIMED","Unclaimed","Unknown")))))</x:f>
        <x:v>Delivered</x:v>
      </x:c>
      <x:c r="H66" s="2" t="str">
        <x:f>IF(COUNTA(A66:E66)=0,"",IF(OR(A66="",COUNTIFS($A$6:$A$505,A66)&lt;&gt;1,B66&lt;&gt;'Inputs'!$B$5,NOT(ISNUMBER(C66)),C66&lt;&gt;1),"Resolve","No issue"))</x:f>
        <x:v>No issue</x:v>
      </x:c>
    </x:row>
    <x:row r="67" ht="25" customHeight="1">
      <x:c r="A67" s="6" t="str">
        <x:v>A-062</x:v>
      </x:c>
      <x:c r="B67" s="6" t="str">
        <x:v>C-A</x:v>
      </x:c>
      <x:c r="C67" s="6" t="n">
        <x:v>1</x:v>
      </x:c>
      <x:c r="D67" s="7" t="n">
        <x:v>46296</x:v>
      </x:c>
      <x:c r="E67" s="6" t="str">
        <x:v>SRC-ORD-62</x:v>
      </x:c>
      <x:c r="F67" s="2" t="n">
        <x:f>IF(COUNTA(A67:E67)=0,"",COUNTIFS('Claims'!$B$6:$B$435,A67))</x:f>
        <x:v>1</x:v>
      </x:c>
      <x:c r="G67" s="2" t="str">
        <x:f>IF(COUNTA(A67:E67)=0,"",IF(H67&lt;&gt;"No issue","Unknown",IF(F67&gt;1,"Unknown",IF(F67=1,INDEX('Claims'!$C$6:$C$435,MATCH(A67,'Claims'!$B$6:$B$435,0)),IF(E67="SRC-UNCLAIMED","Unclaimed","Unknown")))))</x:f>
        <x:v>Delivered</x:v>
      </x:c>
      <x:c r="H67" s="2" t="str">
        <x:f>IF(COUNTA(A67:E67)=0,"",IF(OR(A67="",COUNTIFS($A$6:$A$505,A67)&lt;&gt;1,B67&lt;&gt;'Inputs'!$B$5,NOT(ISNUMBER(C67)),C67&lt;&gt;1),"Resolve","No issue"))</x:f>
        <x:v>No issue</x:v>
      </x:c>
    </x:row>
    <x:row r="68" ht="25" customHeight="1">
      <x:c r="A68" s="6" t="str">
        <x:v>A-063</x:v>
      </x:c>
      <x:c r="B68" s="6" t="str">
        <x:v>C-A</x:v>
      </x:c>
      <x:c r="C68" s="6" t="n">
        <x:v>1</x:v>
      </x:c>
      <x:c r="D68" s="7" t="n">
        <x:v>46296</x:v>
      </x:c>
      <x:c r="E68" s="6" t="str">
        <x:v>SRC-ORD-63</x:v>
      </x:c>
      <x:c r="F68" s="2" t="n">
        <x:f>IF(COUNTA(A68:E68)=0,"",COUNTIFS('Claims'!$B$6:$B$435,A68))</x:f>
        <x:v>1</x:v>
      </x:c>
      <x:c r="G68" s="2" t="str">
        <x:f>IF(COUNTA(A68:E68)=0,"",IF(H68&lt;&gt;"No issue","Unknown",IF(F68&gt;1,"Unknown",IF(F68=1,INDEX('Claims'!$C$6:$C$435,MATCH(A68,'Claims'!$B$6:$B$435,0)),IF(E68="SRC-UNCLAIMED","Unclaimed","Unknown")))))</x:f>
        <x:v>Delivered</x:v>
      </x:c>
      <x:c r="H68" s="2" t="str">
        <x:f>IF(COUNTA(A68:E68)=0,"",IF(OR(A68="",COUNTIFS($A$6:$A$505,A68)&lt;&gt;1,B68&lt;&gt;'Inputs'!$B$5,NOT(ISNUMBER(C68)),C68&lt;&gt;1),"Resolve","No issue"))</x:f>
        <x:v>No issue</x:v>
      </x:c>
    </x:row>
    <x:row r="69" ht="25" customHeight="1">
      <x:c r="A69" s="6" t="str">
        <x:v>A-064</x:v>
      </x:c>
      <x:c r="B69" s="6" t="str">
        <x:v>C-A</x:v>
      </x:c>
      <x:c r="C69" s="6" t="n">
        <x:v>1</x:v>
      </x:c>
      <x:c r="D69" s="7" t="n">
        <x:v>46296</x:v>
      </x:c>
      <x:c r="E69" s="6" t="str">
        <x:v>SRC-ORD-64</x:v>
      </x:c>
      <x:c r="F69" s="2" t="n">
        <x:f>IF(COUNTA(A69:E69)=0,"",COUNTIFS('Claims'!$B$6:$B$435,A69))</x:f>
        <x:v>1</x:v>
      </x:c>
      <x:c r="G69" s="2" t="str">
        <x:f>IF(COUNTA(A69:E69)=0,"",IF(H69&lt;&gt;"No issue","Unknown",IF(F69&gt;1,"Unknown",IF(F69=1,INDEX('Claims'!$C$6:$C$435,MATCH(A69,'Claims'!$B$6:$B$435,0)),IF(E69="SRC-UNCLAIMED","Unclaimed","Unknown")))))</x:f>
        <x:v>Delivered</x:v>
      </x:c>
      <x:c r="H69" s="2" t="str">
        <x:f>IF(COUNTA(A69:E69)=0,"",IF(OR(A69="",COUNTIFS($A$6:$A$505,A69)&lt;&gt;1,B69&lt;&gt;'Inputs'!$B$5,NOT(ISNUMBER(C69)),C69&lt;&gt;1),"Resolve","No issue"))</x:f>
        <x:v>No issue</x:v>
      </x:c>
    </x:row>
    <x:row r="70" ht="25" customHeight="1">
      <x:c r="A70" s="6" t="str">
        <x:v>A-065</x:v>
      </x:c>
      <x:c r="B70" s="6" t="str">
        <x:v>C-A</x:v>
      </x:c>
      <x:c r="C70" s="6" t="n">
        <x:v>1</x:v>
      </x:c>
      <x:c r="D70" s="7" t="n">
        <x:v>46296</x:v>
      </x:c>
      <x:c r="E70" s="6" t="str">
        <x:v>SRC-ORD-65</x:v>
      </x:c>
      <x:c r="F70" s="2" t="n">
        <x:f>IF(COUNTA(A70:E70)=0,"",COUNTIFS('Claims'!$B$6:$B$435,A70))</x:f>
        <x:v>1</x:v>
      </x:c>
      <x:c r="G70" s="2" t="str">
        <x:f>IF(COUNTA(A70:E70)=0,"",IF(H70&lt;&gt;"No issue","Unknown",IF(F70&gt;1,"Unknown",IF(F70=1,INDEX('Claims'!$C$6:$C$435,MATCH(A70,'Claims'!$B$6:$B$435,0)),IF(E70="SRC-UNCLAIMED","Unclaimed","Unknown")))))</x:f>
        <x:v>Delivered</x:v>
      </x:c>
      <x:c r="H70" s="2" t="str">
        <x:f>IF(COUNTA(A70:E70)=0,"",IF(OR(A70="",COUNTIFS($A$6:$A$505,A70)&lt;&gt;1,B70&lt;&gt;'Inputs'!$B$5,NOT(ISNUMBER(C70)),C70&lt;&gt;1),"Resolve","No issue"))</x:f>
        <x:v>No issue</x:v>
      </x:c>
    </x:row>
    <x:row r="71" ht="25" customHeight="1">
      <x:c r="A71" s="6" t="str">
        <x:v>A-066</x:v>
      </x:c>
      <x:c r="B71" s="6" t="str">
        <x:v>C-A</x:v>
      </x:c>
      <x:c r="C71" s="6" t="n">
        <x:v>1</x:v>
      </x:c>
      <x:c r="D71" s="7" t="n">
        <x:v>46296</x:v>
      </x:c>
      <x:c r="E71" s="6" t="str">
        <x:v>SRC-ORD-66</x:v>
      </x:c>
      <x:c r="F71" s="2" t="n">
        <x:f>IF(COUNTA(A71:E71)=0,"",COUNTIFS('Claims'!$B$6:$B$435,A71))</x:f>
        <x:v>1</x:v>
      </x:c>
      <x:c r="G71" s="2" t="str">
        <x:f>IF(COUNTA(A71:E71)=0,"",IF(H71&lt;&gt;"No issue","Unknown",IF(F71&gt;1,"Unknown",IF(F71=1,INDEX('Claims'!$C$6:$C$435,MATCH(A71,'Claims'!$B$6:$B$435,0)),IF(E71="SRC-UNCLAIMED","Unclaimed","Unknown")))))</x:f>
        <x:v>Delivered</x:v>
      </x:c>
      <x:c r="H71" s="2" t="str">
        <x:f>IF(COUNTA(A71:E71)=0,"",IF(OR(A71="",COUNTIFS($A$6:$A$505,A71)&lt;&gt;1,B71&lt;&gt;'Inputs'!$B$5,NOT(ISNUMBER(C71)),C71&lt;&gt;1),"Resolve","No issue"))</x:f>
        <x:v>No issue</x:v>
      </x:c>
    </x:row>
    <x:row r="72" ht="25" customHeight="1">
      <x:c r="A72" s="6" t="str">
        <x:v>A-067</x:v>
      </x:c>
      <x:c r="B72" s="6" t="str">
        <x:v>C-A</x:v>
      </x:c>
      <x:c r="C72" s="6" t="n">
        <x:v>1</x:v>
      </x:c>
      <x:c r="D72" s="7" t="n">
        <x:v>46296</x:v>
      </x:c>
      <x:c r="E72" s="6" t="str">
        <x:v>SRC-ORD-67</x:v>
      </x:c>
      <x:c r="F72" s="2" t="n">
        <x:f>IF(COUNTA(A72:E72)=0,"",COUNTIFS('Claims'!$B$6:$B$435,A72))</x:f>
        <x:v>1</x:v>
      </x:c>
      <x:c r="G72" s="2" t="str">
        <x:f>IF(COUNTA(A72:E72)=0,"",IF(H72&lt;&gt;"No issue","Unknown",IF(F72&gt;1,"Unknown",IF(F72=1,INDEX('Claims'!$C$6:$C$435,MATCH(A72,'Claims'!$B$6:$B$435,0)),IF(E72="SRC-UNCLAIMED","Unclaimed","Unknown")))))</x:f>
        <x:v>Delivered</x:v>
      </x:c>
      <x:c r="H72" s="2" t="str">
        <x:f>IF(COUNTA(A72:E72)=0,"",IF(OR(A72="",COUNTIFS($A$6:$A$505,A72)&lt;&gt;1,B72&lt;&gt;'Inputs'!$B$5,NOT(ISNUMBER(C72)),C72&lt;&gt;1),"Resolve","No issue"))</x:f>
        <x:v>No issue</x:v>
      </x:c>
    </x:row>
    <x:row r="73" ht="25" customHeight="1">
      <x:c r="A73" s="6" t="str">
        <x:v>A-068</x:v>
      </x:c>
      <x:c r="B73" s="6" t="str">
        <x:v>C-A</x:v>
      </x:c>
      <x:c r="C73" s="6" t="n">
        <x:v>1</x:v>
      </x:c>
      <x:c r="D73" s="7" t="n">
        <x:v>46296</x:v>
      </x:c>
      <x:c r="E73" s="6" t="str">
        <x:v>SRC-ORD-68</x:v>
      </x:c>
      <x:c r="F73" s="2" t="n">
        <x:f>IF(COUNTA(A73:E73)=0,"",COUNTIFS('Claims'!$B$6:$B$435,A73))</x:f>
        <x:v>1</x:v>
      </x:c>
      <x:c r="G73" s="2" t="str">
        <x:f>IF(COUNTA(A73:E73)=0,"",IF(H73&lt;&gt;"No issue","Unknown",IF(F73&gt;1,"Unknown",IF(F73=1,INDEX('Claims'!$C$6:$C$435,MATCH(A73,'Claims'!$B$6:$B$435,0)),IF(E73="SRC-UNCLAIMED","Unclaimed","Unknown")))))</x:f>
        <x:v>Delivered</x:v>
      </x:c>
      <x:c r="H73" s="2" t="str">
        <x:f>IF(COUNTA(A73:E73)=0,"",IF(OR(A73="",COUNTIFS($A$6:$A$505,A73)&lt;&gt;1,B73&lt;&gt;'Inputs'!$B$5,NOT(ISNUMBER(C73)),C73&lt;&gt;1),"Resolve","No issue"))</x:f>
        <x:v>No issue</x:v>
      </x:c>
    </x:row>
    <x:row r="74" ht="25" customHeight="1">
      <x:c r="A74" s="6" t="str">
        <x:v>A-069</x:v>
      </x:c>
      <x:c r="B74" s="6" t="str">
        <x:v>C-A</x:v>
      </x:c>
      <x:c r="C74" s="6" t="n">
        <x:v>1</x:v>
      </x:c>
      <x:c r="D74" s="7" t="n">
        <x:v>46296</x:v>
      </x:c>
      <x:c r="E74" s="6" t="str">
        <x:v>SRC-ORD-69</x:v>
      </x:c>
      <x:c r="F74" s="2" t="n">
        <x:f>IF(COUNTA(A74:E74)=0,"",COUNTIFS('Claims'!$B$6:$B$435,A74))</x:f>
        <x:v>1</x:v>
      </x:c>
      <x:c r="G74" s="2" t="str">
        <x:f>IF(COUNTA(A74:E74)=0,"",IF(H74&lt;&gt;"No issue","Unknown",IF(F74&gt;1,"Unknown",IF(F74=1,INDEX('Claims'!$C$6:$C$435,MATCH(A74,'Claims'!$B$6:$B$435,0)),IF(E74="SRC-UNCLAIMED","Unclaimed","Unknown")))))</x:f>
        <x:v>Delivered</x:v>
      </x:c>
      <x:c r="H74" s="2" t="str">
        <x:f>IF(COUNTA(A74:E74)=0,"",IF(OR(A74="",COUNTIFS($A$6:$A$505,A74)&lt;&gt;1,B74&lt;&gt;'Inputs'!$B$5,NOT(ISNUMBER(C74)),C74&lt;&gt;1),"Resolve","No issue"))</x:f>
        <x:v>No issue</x:v>
      </x:c>
    </x:row>
    <x:row r="75" ht="25" customHeight="1">
      <x:c r="A75" s="6" t="str">
        <x:v>A-070</x:v>
      </x:c>
      <x:c r="B75" s="6" t="str">
        <x:v>C-A</x:v>
      </x:c>
      <x:c r="C75" s="6" t="n">
        <x:v>1</x:v>
      </x:c>
      <x:c r="D75" s="7" t="n">
        <x:v>46296</x:v>
      </x:c>
      <x:c r="E75" s="6" t="str">
        <x:v>SRC-ORD-70</x:v>
      </x:c>
      <x:c r="F75" s="2" t="n">
        <x:f>IF(COUNTA(A75:E75)=0,"",COUNTIFS('Claims'!$B$6:$B$435,A75))</x:f>
        <x:v>1</x:v>
      </x:c>
      <x:c r="G75" s="2" t="str">
        <x:f>IF(COUNTA(A75:E75)=0,"",IF(H75&lt;&gt;"No issue","Unknown",IF(F75&gt;1,"Unknown",IF(F75=1,INDEX('Claims'!$C$6:$C$435,MATCH(A75,'Claims'!$B$6:$B$435,0)),IF(E75="SRC-UNCLAIMED","Unclaimed","Unknown")))))</x:f>
        <x:v>Delivered</x:v>
      </x:c>
      <x:c r="H75" s="2" t="str">
        <x:f>IF(COUNTA(A75:E75)=0,"",IF(OR(A75="",COUNTIFS($A$6:$A$505,A75)&lt;&gt;1,B75&lt;&gt;'Inputs'!$B$5,NOT(ISNUMBER(C75)),C75&lt;&gt;1),"Resolve","No issue"))</x:f>
        <x:v>No issue</x:v>
      </x:c>
    </x:row>
    <x:row r="76" ht="25" customHeight="1">
      <x:c r="A76" s="6" t="str">
        <x:v>A-071</x:v>
      </x:c>
      <x:c r="B76" s="6" t="str">
        <x:v>C-A</x:v>
      </x:c>
      <x:c r="C76" s="6" t="n">
        <x:v>1</x:v>
      </x:c>
      <x:c r="D76" s="7" t="n">
        <x:v>46296</x:v>
      </x:c>
      <x:c r="E76" s="6" t="str">
        <x:v>SRC-ORD-71</x:v>
      </x:c>
      <x:c r="F76" s="2" t="n">
        <x:f>IF(COUNTA(A76:E76)=0,"",COUNTIFS('Claims'!$B$6:$B$435,A76))</x:f>
        <x:v>1</x:v>
      </x:c>
      <x:c r="G76" s="2" t="str">
        <x:f>IF(COUNTA(A76:E76)=0,"",IF(H76&lt;&gt;"No issue","Unknown",IF(F76&gt;1,"Unknown",IF(F76=1,INDEX('Claims'!$C$6:$C$435,MATCH(A76,'Claims'!$B$6:$B$435,0)),IF(E76="SRC-UNCLAIMED","Unclaimed","Unknown")))))</x:f>
        <x:v>Delivered</x:v>
      </x:c>
      <x:c r="H76" s="2" t="str">
        <x:f>IF(COUNTA(A76:E76)=0,"",IF(OR(A76="",COUNTIFS($A$6:$A$505,A76)&lt;&gt;1,B76&lt;&gt;'Inputs'!$B$5,NOT(ISNUMBER(C76)),C76&lt;&gt;1),"Resolve","No issue"))</x:f>
        <x:v>No issue</x:v>
      </x:c>
    </x:row>
    <x:row r="77" ht="25" customHeight="1">
      <x:c r="A77" s="6" t="str">
        <x:v>A-072</x:v>
      </x:c>
      <x:c r="B77" s="6" t="str">
        <x:v>C-A</x:v>
      </x:c>
      <x:c r="C77" s="6" t="n">
        <x:v>1</x:v>
      </x:c>
      <x:c r="D77" s="7" t="n">
        <x:v>46296</x:v>
      </x:c>
      <x:c r="E77" s="6" t="str">
        <x:v>SRC-ORD-72</x:v>
      </x:c>
      <x:c r="F77" s="2" t="n">
        <x:f>IF(COUNTA(A77:E77)=0,"",COUNTIFS('Claims'!$B$6:$B$435,A77))</x:f>
        <x:v>1</x:v>
      </x:c>
      <x:c r="G77" s="2" t="str">
        <x:f>IF(COUNTA(A77:E77)=0,"",IF(H77&lt;&gt;"No issue","Unknown",IF(F77&gt;1,"Unknown",IF(F77=1,INDEX('Claims'!$C$6:$C$435,MATCH(A77,'Claims'!$B$6:$B$435,0)),IF(E77="SRC-UNCLAIMED","Unclaimed","Unknown")))))</x:f>
        <x:v>Delivered</x:v>
      </x:c>
      <x:c r="H77" s="2" t="str">
        <x:f>IF(COUNTA(A77:E77)=0,"",IF(OR(A77="",COUNTIFS($A$6:$A$505,A77)&lt;&gt;1,B77&lt;&gt;'Inputs'!$B$5,NOT(ISNUMBER(C77)),C77&lt;&gt;1),"Resolve","No issue"))</x:f>
        <x:v>No issue</x:v>
      </x:c>
    </x:row>
    <x:row r="78" ht="25" customHeight="1">
      <x:c r="A78" s="6" t="str">
        <x:v>A-073</x:v>
      </x:c>
      <x:c r="B78" s="6" t="str">
        <x:v>C-A</x:v>
      </x:c>
      <x:c r="C78" s="6" t="n">
        <x:v>1</x:v>
      </x:c>
      <x:c r="D78" s="7" t="n">
        <x:v>46296</x:v>
      </x:c>
      <x:c r="E78" s="6" t="str">
        <x:v>SRC-ORD-73</x:v>
      </x:c>
      <x:c r="F78" s="2" t="n">
        <x:f>IF(COUNTA(A78:E78)=0,"",COUNTIFS('Claims'!$B$6:$B$435,A78))</x:f>
        <x:v>1</x:v>
      </x:c>
      <x:c r="G78" s="2" t="str">
        <x:f>IF(COUNTA(A78:E78)=0,"",IF(H78&lt;&gt;"No issue","Unknown",IF(F78&gt;1,"Unknown",IF(F78=1,INDEX('Claims'!$C$6:$C$435,MATCH(A78,'Claims'!$B$6:$B$435,0)),IF(E78="SRC-UNCLAIMED","Unclaimed","Unknown")))))</x:f>
        <x:v>Delivered</x:v>
      </x:c>
      <x:c r="H78" s="2" t="str">
        <x:f>IF(COUNTA(A78:E78)=0,"",IF(OR(A78="",COUNTIFS($A$6:$A$505,A78)&lt;&gt;1,B78&lt;&gt;'Inputs'!$B$5,NOT(ISNUMBER(C78)),C78&lt;&gt;1),"Resolve","No issue"))</x:f>
        <x:v>No issue</x:v>
      </x:c>
    </x:row>
    <x:row r="79" ht="25" customHeight="1">
      <x:c r="A79" s="6" t="str">
        <x:v>A-074</x:v>
      </x:c>
      <x:c r="B79" s="6" t="str">
        <x:v>C-A</x:v>
      </x:c>
      <x:c r="C79" s="6" t="n">
        <x:v>1</x:v>
      </x:c>
      <x:c r="D79" s="7" t="n">
        <x:v>46296</x:v>
      </x:c>
      <x:c r="E79" s="6" t="str">
        <x:v>SRC-ORD-74</x:v>
      </x:c>
      <x:c r="F79" s="2" t="n">
        <x:f>IF(COUNTA(A79:E79)=0,"",COUNTIFS('Claims'!$B$6:$B$435,A79))</x:f>
        <x:v>1</x:v>
      </x:c>
      <x:c r="G79" s="2" t="str">
        <x:f>IF(COUNTA(A79:E79)=0,"",IF(H79&lt;&gt;"No issue","Unknown",IF(F79&gt;1,"Unknown",IF(F79=1,INDEX('Claims'!$C$6:$C$435,MATCH(A79,'Claims'!$B$6:$B$435,0)),IF(E79="SRC-UNCLAIMED","Unclaimed","Unknown")))))</x:f>
        <x:v>Delivered</x:v>
      </x:c>
      <x:c r="H79" s="2" t="str">
        <x:f>IF(COUNTA(A79:E79)=0,"",IF(OR(A79="",COUNTIFS($A$6:$A$505,A79)&lt;&gt;1,B79&lt;&gt;'Inputs'!$B$5,NOT(ISNUMBER(C79)),C79&lt;&gt;1),"Resolve","No issue"))</x:f>
        <x:v>No issue</x:v>
      </x:c>
    </x:row>
    <x:row r="80" ht="25" customHeight="1">
      <x:c r="A80" s="6" t="str">
        <x:v>A-075</x:v>
      </x:c>
      <x:c r="B80" s="6" t="str">
        <x:v>C-A</x:v>
      </x:c>
      <x:c r="C80" s="6" t="n">
        <x:v>1</x:v>
      </x:c>
      <x:c r="D80" s="7" t="n">
        <x:v>46296</x:v>
      </x:c>
      <x:c r="E80" s="6" t="str">
        <x:v>SRC-ORD-75</x:v>
      </x:c>
      <x:c r="F80" s="2" t="n">
        <x:f>IF(COUNTA(A80:E80)=0,"",COUNTIFS('Claims'!$B$6:$B$435,A80))</x:f>
        <x:v>1</x:v>
      </x:c>
      <x:c r="G80" s="2" t="str">
        <x:f>IF(COUNTA(A80:E80)=0,"",IF(H80&lt;&gt;"No issue","Unknown",IF(F80&gt;1,"Unknown",IF(F80=1,INDEX('Claims'!$C$6:$C$435,MATCH(A80,'Claims'!$B$6:$B$435,0)),IF(E80="SRC-UNCLAIMED","Unclaimed","Unknown")))))</x:f>
        <x:v>Delivered</x:v>
      </x:c>
      <x:c r="H80" s="2" t="str">
        <x:f>IF(COUNTA(A80:E80)=0,"",IF(OR(A80="",COUNTIFS($A$6:$A$505,A80)&lt;&gt;1,B80&lt;&gt;'Inputs'!$B$5,NOT(ISNUMBER(C80)),C80&lt;&gt;1),"Resolve","No issue"))</x:f>
        <x:v>No issue</x:v>
      </x:c>
    </x:row>
    <x:row r="81" ht="25" customHeight="1">
      <x:c r="A81" s="6" t="str">
        <x:v>A-076</x:v>
      </x:c>
      <x:c r="B81" s="6" t="str">
        <x:v>C-A</x:v>
      </x:c>
      <x:c r="C81" s="6" t="n">
        <x:v>1</x:v>
      </x:c>
      <x:c r="D81" s="7" t="n">
        <x:v>46296</x:v>
      </x:c>
      <x:c r="E81" s="6" t="str">
        <x:v>SRC-ORD-76</x:v>
      </x:c>
      <x:c r="F81" s="2" t="n">
        <x:f>IF(COUNTA(A81:E81)=0,"",COUNTIFS('Claims'!$B$6:$B$435,A81))</x:f>
        <x:v>1</x:v>
      </x:c>
      <x:c r="G81" s="2" t="str">
        <x:f>IF(COUNTA(A81:E81)=0,"",IF(H81&lt;&gt;"No issue","Unknown",IF(F81&gt;1,"Unknown",IF(F81=1,INDEX('Claims'!$C$6:$C$435,MATCH(A81,'Claims'!$B$6:$B$435,0)),IF(E81="SRC-UNCLAIMED","Unclaimed","Unknown")))))</x:f>
        <x:v>Delivered</x:v>
      </x:c>
      <x:c r="H81" s="2" t="str">
        <x:f>IF(COUNTA(A81:E81)=0,"",IF(OR(A81="",COUNTIFS($A$6:$A$505,A81)&lt;&gt;1,B81&lt;&gt;'Inputs'!$B$5,NOT(ISNUMBER(C81)),C81&lt;&gt;1),"Resolve","No issue"))</x:f>
        <x:v>No issue</x:v>
      </x:c>
    </x:row>
    <x:row r="82" ht="25" customHeight="1">
      <x:c r="A82" s="6" t="str">
        <x:v>A-077</x:v>
      </x:c>
      <x:c r="B82" s="6" t="str">
        <x:v>C-A</x:v>
      </x:c>
      <x:c r="C82" s="6" t="n">
        <x:v>1</x:v>
      </x:c>
      <x:c r="D82" s="7" t="n">
        <x:v>46296</x:v>
      </x:c>
      <x:c r="E82" s="6" t="str">
        <x:v>SRC-ORD-77</x:v>
      </x:c>
      <x:c r="F82" s="2" t="n">
        <x:f>IF(COUNTA(A82:E82)=0,"",COUNTIFS('Claims'!$B$6:$B$435,A82))</x:f>
        <x:v>1</x:v>
      </x:c>
      <x:c r="G82" s="2" t="str">
        <x:f>IF(COUNTA(A82:E82)=0,"",IF(H82&lt;&gt;"No issue","Unknown",IF(F82&gt;1,"Unknown",IF(F82=1,INDEX('Claims'!$C$6:$C$435,MATCH(A82,'Claims'!$B$6:$B$435,0)),IF(E82="SRC-UNCLAIMED","Unclaimed","Unknown")))))</x:f>
        <x:v>Delivered</x:v>
      </x:c>
      <x:c r="H82" s="2" t="str">
        <x:f>IF(COUNTA(A82:E82)=0,"",IF(OR(A82="",COUNTIFS($A$6:$A$505,A82)&lt;&gt;1,B82&lt;&gt;'Inputs'!$B$5,NOT(ISNUMBER(C82)),C82&lt;&gt;1),"Resolve","No issue"))</x:f>
        <x:v>No issue</x:v>
      </x:c>
    </x:row>
    <x:row r="83" ht="25" customHeight="1">
      <x:c r="A83" s="6" t="str">
        <x:v>A-078</x:v>
      </x:c>
      <x:c r="B83" s="6" t="str">
        <x:v>C-A</x:v>
      </x:c>
      <x:c r="C83" s="6" t="n">
        <x:v>1</x:v>
      </x:c>
      <x:c r="D83" s="7" t="n">
        <x:v>46296</x:v>
      </x:c>
      <x:c r="E83" s="6" t="str">
        <x:v>SRC-ORD-78</x:v>
      </x:c>
      <x:c r="F83" s="2" t="n">
        <x:f>IF(COUNTA(A83:E83)=0,"",COUNTIFS('Claims'!$B$6:$B$435,A83))</x:f>
        <x:v>1</x:v>
      </x:c>
      <x:c r="G83" s="2" t="str">
        <x:f>IF(COUNTA(A83:E83)=0,"",IF(H83&lt;&gt;"No issue","Unknown",IF(F83&gt;1,"Unknown",IF(F83=1,INDEX('Claims'!$C$6:$C$435,MATCH(A83,'Claims'!$B$6:$B$435,0)),IF(E83="SRC-UNCLAIMED","Unclaimed","Unknown")))))</x:f>
        <x:v>Delivered</x:v>
      </x:c>
      <x:c r="H83" s="2" t="str">
        <x:f>IF(COUNTA(A83:E83)=0,"",IF(OR(A83="",COUNTIFS($A$6:$A$505,A83)&lt;&gt;1,B83&lt;&gt;'Inputs'!$B$5,NOT(ISNUMBER(C83)),C83&lt;&gt;1),"Resolve","No issue"))</x:f>
        <x:v>No issue</x:v>
      </x:c>
    </x:row>
    <x:row r="84" ht="25" customHeight="1">
      <x:c r="A84" s="6" t="str">
        <x:v>A-079</x:v>
      </x:c>
      <x:c r="B84" s="6" t="str">
        <x:v>C-A</x:v>
      </x:c>
      <x:c r="C84" s="6" t="n">
        <x:v>1</x:v>
      </x:c>
      <x:c r="D84" s="7" t="n">
        <x:v>46296</x:v>
      </x:c>
      <x:c r="E84" s="6" t="str">
        <x:v>SRC-ORD-79</x:v>
      </x:c>
      <x:c r="F84" s="2" t="n">
        <x:f>IF(COUNTA(A84:E84)=0,"",COUNTIFS('Claims'!$B$6:$B$435,A84))</x:f>
        <x:v>1</x:v>
      </x:c>
      <x:c r="G84" s="2" t="str">
        <x:f>IF(COUNTA(A84:E84)=0,"",IF(H84&lt;&gt;"No issue","Unknown",IF(F84&gt;1,"Unknown",IF(F84=1,INDEX('Claims'!$C$6:$C$435,MATCH(A84,'Claims'!$B$6:$B$435,0)),IF(E84="SRC-UNCLAIMED","Unclaimed","Unknown")))))</x:f>
        <x:v>Delivered</x:v>
      </x:c>
      <x:c r="H84" s="2" t="str">
        <x:f>IF(COUNTA(A84:E84)=0,"",IF(OR(A84="",COUNTIFS($A$6:$A$505,A84)&lt;&gt;1,B84&lt;&gt;'Inputs'!$B$5,NOT(ISNUMBER(C84)),C84&lt;&gt;1),"Resolve","No issue"))</x:f>
        <x:v>No issue</x:v>
      </x:c>
    </x:row>
    <x:row r="85" ht="25" customHeight="1">
      <x:c r="A85" s="6" t="str">
        <x:v>A-080</x:v>
      </x:c>
      <x:c r="B85" s="6" t="str">
        <x:v>C-A</x:v>
      </x:c>
      <x:c r="C85" s="6" t="n">
        <x:v>1</x:v>
      </x:c>
      <x:c r="D85" s="7" t="n">
        <x:v>46296</x:v>
      </x:c>
      <x:c r="E85" s="6" t="str">
        <x:v>SRC-ORD-80</x:v>
      </x:c>
      <x:c r="F85" s="2" t="n">
        <x:f>IF(COUNTA(A85:E85)=0,"",COUNTIFS('Claims'!$B$6:$B$435,A85))</x:f>
        <x:v>1</x:v>
      </x:c>
      <x:c r="G85" s="2" t="str">
        <x:f>IF(COUNTA(A85:E85)=0,"",IF(H85&lt;&gt;"No issue","Unknown",IF(F85&gt;1,"Unknown",IF(F85=1,INDEX('Claims'!$C$6:$C$435,MATCH(A85,'Claims'!$B$6:$B$435,0)),IF(E85="SRC-UNCLAIMED","Unclaimed","Unknown")))))</x:f>
        <x:v>Delivered</x:v>
      </x:c>
      <x:c r="H85" s="2" t="str">
        <x:f>IF(COUNTA(A85:E85)=0,"",IF(OR(A85="",COUNTIFS($A$6:$A$505,A85)&lt;&gt;1,B85&lt;&gt;'Inputs'!$B$5,NOT(ISNUMBER(C85)),C85&lt;&gt;1),"Resolve","No issue"))</x:f>
        <x:v>No issue</x:v>
      </x:c>
    </x:row>
    <x:row r="86" ht="25" customHeight="1">
      <x:c r="A86" s="6" t="str">
        <x:v>A-081</x:v>
      </x:c>
      <x:c r="B86" s="6" t="str">
        <x:v>C-A</x:v>
      </x:c>
      <x:c r="C86" s="6" t="n">
        <x:v>1</x:v>
      </x:c>
      <x:c r="D86" s="7" t="n">
        <x:v>46296</x:v>
      </x:c>
      <x:c r="E86" s="6" t="str">
        <x:v>SRC-ORD-81</x:v>
      </x:c>
      <x:c r="F86" s="2" t="n">
        <x:f>IF(COUNTA(A86:E86)=0,"",COUNTIFS('Claims'!$B$6:$B$435,A86))</x:f>
        <x:v>1</x:v>
      </x:c>
      <x:c r="G86" s="2" t="str">
        <x:f>IF(COUNTA(A86:E86)=0,"",IF(H86&lt;&gt;"No issue","Unknown",IF(F86&gt;1,"Unknown",IF(F86=1,INDEX('Claims'!$C$6:$C$435,MATCH(A86,'Claims'!$B$6:$B$435,0)),IF(E86="SRC-UNCLAIMED","Unclaimed","Unknown")))))</x:f>
        <x:v>Delivered</x:v>
      </x:c>
      <x:c r="H86" s="2" t="str">
        <x:f>IF(COUNTA(A86:E86)=0,"",IF(OR(A86="",COUNTIFS($A$6:$A$505,A86)&lt;&gt;1,B86&lt;&gt;'Inputs'!$B$5,NOT(ISNUMBER(C86)),C86&lt;&gt;1),"Resolve","No issue"))</x:f>
        <x:v>No issue</x:v>
      </x:c>
    </x:row>
    <x:row r="87" ht="25" customHeight="1">
      <x:c r="A87" s="6" t="str">
        <x:v>A-082</x:v>
      </x:c>
      <x:c r="B87" s="6" t="str">
        <x:v>C-A</x:v>
      </x:c>
      <x:c r="C87" s="6" t="n">
        <x:v>1</x:v>
      </x:c>
      <x:c r="D87" s="7" t="n">
        <x:v>46296</x:v>
      </x:c>
      <x:c r="E87" s="6" t="str">
        <x:v>SRC-ORD-82</x:v>
      </x:c>
      <x:c r="F87" s="2" t="n">
        <x:f>IF(COUNTA(A87:E87)=0,"",COUNTIFS('Claims'!$B$6:$B$435,A87))</x:f>
        <x:v>1</x:v>
      </x:c>
      <x:c r="G87" s="2" t="str">
        <x:f>IF(COUNTA(A87:E87)=0,"",IF(H87&lt;&gt;"No issue","Unknown",IF(F87&gt;1,"Unknown",IF(F87=1,INDEX('Claims'!$C$6:$C$435,MATCH(A87,'Claims'!$B$6:$B$435,0)),IF(E87="SRC-UNCLAIMED","Unclaimed","Unknown")))))</x:f>
        <x:v>Delivered</x:v>
      </x:c>
      <x:c r="H87" s="2" t="str">
        <x:f>IF(COUNTA(A87:E87)=0,"",IF(OR(A87="",COUNTIFS($A$6:$A$505,A87)&lt;&gt;1,B87&lt;&gt;'Inputs'!$B$5,NOT(ISNUMBER(C87)),C87&lt;&gt;1),"Resolve","No issue"))</x:f>
        <x:v>No issue</x:v>
      </x:c>
    </x:row>
    <x:row r="88" ht="25" customHeight="1">
      <x:c r="A88" s="6" t="str">
        <x:v>A-083</x:v>
      </x:c>
      <x:c r="B88" s="6" t="str">
        <x:v>C-A</x:v>
      </x:c>
      <x:c r="C88" s="6" t="n">
        <x:v>1</x:v>
      </x:c>
      <x:c r="D88" s="7" t="n">
        <x:v>46296</x:v>
      </x:c>
      <x:c r="E88" s="6" t="str">
        <x:v>SRC-ORD-83</x:v>
      </x:c>
      <x:c r="F88" s="2" t="n">
        <x:f>IF(COUNTA(A88:E88)=0,"",COUNTIFS('Claims'!$B$6:$B$435,A88))</x:f>
        <x:v>1</x:v>
      </x:c>
      <x:c r="G88" s="2" t="str">
        <x:f>IF(COUNTA(A88:E88)=0,"",IF(H88&lt;&gt;"No issue","Unknown",IF(F88&gt;1,"Unknown",IF(F88=1,INDEX('Claims'!$C$6:$C$435,MATCH(A88,'Claims'!$B$6:$B$435,0)),IF(E88="SRC-UNCLAIMED","Unclaimed","Unknown")))))</x:f>
        <x:v>Delivered</x:v>
      </x:c>
      <x:c r="H88" s="2" t="str">
        <x:f>IF(COUNTA(A88:E88)=0,"",IF(OR(A88="",COUNTIFS($A$6:$A$505,A88)&lt;&gt;1,B88&lt;&gt;'Inputs'!$B$5,NOT(ISNUMBER(C88)),C88&lt;&gt;1),"Resolve","No issue"))</x:f>
        <x:v>No issue</x:v>
      </x:c>
    </x:row>
    <x:row r="89" ht="25" customHeight="1">
      <x:c r="A89" s="6" t="str">
        <x:v>A-084</x:v>
      </x:c>
      <x:c r="B89" s="6" t="str">
        <x:v>C-A</x:v>
      </x:c>
      <x:c r="C89" s="6" t="n">
        <x:v>1</x:v>
      </x:c>
      <x:c r="D89" s="7" t="n">
        <x:v>46296</x:v>
      </x:c>
      <x:c r="E89" s="6" t="str">
        <x:v>SRC-ORD-84</x:v>
      </x:c>
      <x:c r="F89" s="2" t="n">
        <x:f>IF(COUNTA(A89:E89)=0,"",COUNTIFS('Claims'!$B$6:$B$435,A89))</x:f>
        <x:v>1</x:v>
      </x:c>
      <x:c r="G89" s="2" t="str">
        <x:f>IF(COUNTA(A89:E89)=0,"",IF(H89&lt;&gt;"No issue","Unknown",IF(F89&gt;1,"Unknown",IF(F89=1,INDEX('Claims'!$C$6:$C$435,MATCH(A89,'Claims'!$B$6:$B$435,0)),IF(E89="SRC-UNCLAIMED","Unclaimed","Unknown")))))</x:f>
        <x:v>Delivered</x:v>
      </x:c>
      <x:c r="H89" s="2" t="str">
        <x:f>IF(COUNTA(A89:E89)=0,"",IF(OR(A89="",COUNTIFS($A$6:$A$505,A89)&lt;&gt;1,B89&lt;&gt;'Inputs'!$B$5,NOT(ISNUMBER(C89)),C89&lt;&gt;1),"Resolve","No issue"))</x:f>
        <x:v>No issue</x:v>
      </x:c>
    </x:row>
    <x:row r="90" ht="25" customHeight="1">
      <x:c r="A90" s="6" t="str">
        <x:v>A-085</x:v>
      </x:c>
      <x:c r="B90" s="6" t="str">
        <x:v>C-A</x:v>
      </x:c>
      <x:c r="C90" s="6" t="n">
        <x:v>1</x:v>
      </x:c>
      <x:c r="D90" s="7" t="n">
        <x:v>46296</x:v>
      </x:c>
      <x:c r="E90" s="6" t="str">
        <x:v>SRC-ORD-85</x:v>
      </x:c>
      <x:c r="F90" s="2" t="n">
        <x:f>IF(COUNTA(A90:E90)=0,"",COUNTIFS('Claims'!$B$6:$B$435,A90))</x:f>
        <x:v>1</x:v>
      </x:c>
      <x:c r="G90" s="2" t="str">
        <x:f>IF(COUNTA(A90:E90)=0,"",IF(H90&lt;&gt;"No issue","Unknown",IF(F90&gt;1,"Unknown",IF(F90=1,INDEX('Claims'!$C$6:$C$435,MATCH(A90,'Claims'!$B$6:$B$435,0)),IF(E90="SRC-UNCLAIMED","Unclaimed","Unknown")))))</x:f>
        <x:v>Delivered</x:v>
      </x:c>
      <x:c r="H90" s="2" t="str">
        <x:f>IF(COUNTA(A90:E90)=0,"",IF(OR(A90="",COUNTIFS($A$6:$A$505,A90)&lt;&gt;1,B90&lt;&gt;'Inputs'!$B$5,NOT(ISNUMBER(C90)),C90&lt;&gt;1),"Resolve","No issue"))</x:f>
        <x:v>No issue</x:v>
      </x:c>
    </x:row>
    <x:row r="91" ht="25" customHeight="1">
      <x:c r="A91" s="6" t="str">
        <x:v>A-086</x:v>
      </x:c>
      <x:c r="B91" s="6" t="str">
        <x:v>C-A</x:v>
      </x:c>
      <x:c r="C91" s="6" t="n">
        <x:v>1</x:v>
      </x:c>
      <x:c r="D91" s="7" t="n">
        <x:v>46296</x:v>
      </x:c>
      <x:c r="E91" s="6" t="str">
        <x:v>SRC-ORD-86</x:v>
      </x:c>
      <x:c r="F91" s="2" t="n">
        <x:f>IF(COUNTA(A91:E91)=0,"",COUNTIFS('Claims'!$B$6:$B$435,A91))</x:f>
        <x:v>1</x:v>
      </x:c>
      <x:c r="G91" s="2" t="str">
        <x:f>IF(COUNTA(A91:E91)=0,"",IF(H91&lt;&gt;"No issue","Unknown",IF(F91&gt;1,"Unknown",IF(F91=1,INDEX('Claims'!$C$6:$C$435,MATCH(A91,'Claims'!$B$6:$B$435,0)),IF(E91="SRC-UNCLAIMED","Unclaimed","Unknown")))))</x:f>
        <x:v>Delivered</x:v>
      </x:c>
      <x:c r="H91" s="2" t="str">
        <x:f>IF(COUNTA(A91:E91)=0,"",IF(OR(A91="",COUNTIFS($A$6:$A$505,A91)&lt;&gt;1,B91&lt;&gt;'Inputs'!$B$5,NOT(ISNUMBER(C91)),C91&lt;&gt;1),"Resolve","No issue"))</x:f>
        <x:v>No issue</x:v>
      </x:c>
    </x:row>
    <x:row r="92" ht="25" customHeight="1">
      <x:c r="A92" s="6" t="str">
        <x:v>A-087</x:v>
      </x:c>
      <x:c r="B92" s="6" t="str">
        <x:v>C-A</x:v>
      </x:c>
      <x:c r="C92" s="6" t="n">
        <x:v>1</x:v>
      </x:c>
      <x:c r="D92" s="7" t="n">
        <x:v>46296</x:v>
      </x:c>
      <x:c r="E92" s="6" t="str">
        <x:v>SRC-ORD-87</x:v>
      </x:c>
      <x:c r="F92" s="2" t="n">
        <x:f>IF(COUNTA(A92:E92)=0,"",COUNTIFS('Claims'!$B$6:$B$435,A92))</x:f>
        <x:v>1</x:v>
      </x:c>
      <x:c r="G92" s="2" t="str">
        <x:f>IF(COUNTA(A92:E92)=0,"",IF(H92&lt;&gt;"No issue","Unknown",IF(F92&gt;1,"Unknown",IF(F92=1,INDEX('Claims'!$C$6:$C$435,MATCH(A92,'Claims'!$B$6:$B$435,0)),IF(E92="SRC-UNCLAIMED","Unclaimed","Unknown")))))</x:f>
        <x:v>Delivered</x:v>
      </x:c>
      <x:c r="H92" s="2" t="str">
        <x:f>IF(COUNTA(A92:E92)=0,"",IF(OR(A92="",COUNTIFS($A$6:$A$505,A92)&lt;&gt;1,B92&lt;&gt;'Inputs'!$B$5,NOT(ISNUMBER(C92)),C92&lt;&gt;1),"Resolve","No issue"))</x:f>
        <x:v>No issue</x:v>
      </x:c>
    </x:row>
    <x:row r="93" ht="25" customHeight="1">
      <x:c r="A93" s="6" t="str">
        <x:v>A-088</x:v>
      </x:c>
      <x:c r="B93" s="6" t="str">
        <x:v>C-A</x:v>
      </x:c>
      <x:c r="C93" s="6" t="n">
        <x:v>1</x:v>
      </x:c>
      <x:c r="D93" s="7" t="n">
        <x:v>46296</x:v>
      </x:c>
      <x:c r="E93" s="6" t="str">
        <x:v>SRC-ORD-88</x:v>
      </x:c>
      <x:c r="F93" s="2" t="n">
        <x:f>IF(COUNTA(A93:E93)=0,"",COUNTIFS('Claims'!$B$6:$B$435,A93))</x:f>
        <x:v>1</x:v>
      </x:c>
      <x:c r="G93" s="2" t="str">
        <x:f>IF(COUNTA(A93:E93)=0,"",IF(H93&lt;&gt;"No issue","Unknown",IF(F93&gt;1,"Unknown",IF(F93=1,INDEX('Claims'!$C$6:$C$435,MATCH(A93,'Claims'!$B$6:$B$435,0)),IF(E93="SRC-UNCLAIMED","Unclaimed","Unknown")))))</x:f>
        <x:v>Delivered</x:v>
      </x:c>
      <x:c r="H93" s="2" t="str">
        <x:f>IF(COUNTA(A93:E93)=0,"",IF(OR(A93="",COUNTIFS($A$6:$A$505,A93)&lt;&gt;1,B93&lt;&gt;'Inputs'!$B$5,NOT(ISNUMBER(C93)),C93&lt;&gt;1),"Resolve","No issue"))</x:f>
        <x:v>No issue</x:v>
      </x:c>
    </x:row>
    <x:row r="94" ht="25" customHeight="1">
      <x:c r="A94" s="6" t="str">
        <x:v>A-089</x:v>
      </x:c>
      <x:c r="B94" s="6" t="str">
        <x:v>C-A</x:v>
      </x:c>
      <x:c r="C94" s="6" t="n">
        <x:v>1</x:v>
      </x:c>
      <x:c r="D94" s="7" t="n">
        <x:v>46296</x:v>
      </x:c>
      <x:c r="E94" s="6" t="str">
        <x:v>SRC-ORD-89</x:v>
      </x:c>
      <x:c r="F94" s="2" t="n">
        <x:f>IF(COUNTA(A94:E94)=0,"",COUNTIFS('Claims'!$B$6:$B$435,A94))</x:f>
        <x:v>1</x:v>
      </x:c>
      <x:c r="G94" s="2" t="str">
        <x:f>IF(COUNTA(A94:E94)=0,"",IF(H94&lt;&gt;"No issue","Unknown",IF(F94&gt;1,"Unknown",IF(F94=1,INDEX('Claims'!$C$6:$C$435,MATCH(A94,'Claims'!$B$6:$B$435,0)),IF(E94="SRC-UNCLAIMED","Unclaimed","Unknown")))))</x:f>
        <x:v>Delivered</x:v>
      </x:c>
      <x:c r="H94" s="2" t="str">
        <x:f>IF(COUNTA(A94:E94)=0,"",IF(OR(A94="",COUNTIFS($A$6:$A$505,A94)&lt;&gt;1,B94&lt;&gt;'Inputs'!$B$5,NOT(ISNUMBER(C94)),C94&lt;&gt;1),"Resolve","No issue"))</x:f>
        <x:v>No issue</x:v>
      </x:c>
    </x:row>
    <x:row r="95" ht="25" customHeight="1">
      <x:c r="A95" s="6" t="str">
        <x:v>A-090</x:v>
      </x:c>
      <x:c r="B95" s="6" t="str">
        <x:v>C-A</x:v>
      </x:c>
      <x:c r="C95" s="6" t="n">
        <x:v>1</x:v>
      </x:c>
      <x:c r="D95" s="7" t="n">
        <x:v>46296</x:v>
      </x:c>
      <x:c r="E95" s="6" t="str">
        <x:v>SRC-ORD-90</x:v>
      </x:c>
      <x:c r="F95" s="2" t="n">
        <x:f>IF(COUNTA(A95:E95)=0,"",COUNTIFS('Claims'!$B$6:$B$435,A95))</x:f>
        <x:v>1</x:v>
      </x:c>
      <x:c r="G95" s="2" t="str">
        <x:f>IF(COUNTA(A95:E95)=0,"",IF(H95&lt;&gt;"No issue","Unknown",IF(F95&gt;1,"Unknown",IF(F95=1,INDEX('Claims'!$C$6:$C$435,MATCH(A95,'Claims'!$B$6:$B$435,0)),IF(E95="SRC-UNCLAIMED","Unclaimed","Unknown")))))</x:f>
        <x:v>Delivered</x:v>
      </x:c>
      <x:c r="H95" s="2" t="str">
        <x:f>IF(COUNTA(A95:E95)=0,"",IF(OR(A95="",COUNTIFS($A$6:$A$505,A95)&lt;&gt;1,B95&lt;&gt;'Inputs'!$B$5,NOT(ISNUMBER(C95)),C95&lt;&gt;1),"Resolve","No issue"))</x:f>
        <x:v>No issue</x:v>
      </x:c>
    </x:row>
    <x:row r="96" ht="25" customHeight="1">
      <x:c r="A96" s="6" t="str">
        <x:v>A-091</x:v>
      </x:c>
      <x:c r="B96" s="6" t="str">
        <x:v>C-A</x:v>
      </x:c>
      <x:c r="C96" s="6" t="n">
        <x:v>1</x:v>
      </x:c>
      <x:c r="D96" s="7" t="n">
        <x:v>46296</x:v>
      </x:c>
      <x:c r="E96" s="6" t="str">
        <x:v>SRC-ORD-91</x:v>
      </x:c>
      <x:c r="F96" s="2" t="n">
        <x:f>IF(COUNTA(A96:E96)=0,"",COUNTIFS('Claims'!$B$6:$B$435,A96))</x:f>
        <x:v>1</x:v>
      </x:c>
      <x:c r="G96" s="2" t="str">
        <x:f>IF(COUNTA(A96:E96)=0,"",IF(H96&lt;&gt;"No issue","Unknown",IF(F96&gt;1,"Unknown",IF(F96=1,INDEX('Claims'!$C$6:$C$435,MATCH(A96,'Claims'!$B$6:$B$435,0)),IF(E96="SRC-UNCLAIMED","Unclaimed","Unknown")))))</x:f>
        <x:v>Delivered</x:v>
      </x:c>
      <x:c r="H96" s="2" t="str">
        <x:f>IF(COUNTA(A96:E96)=0,"",IF(OR(A96="",COUNTIFS($A$6:$A$505,A96)&lt;&gt;1,B96&lt;&gt;'Inputs'!$B$5,NOT(ISNUMBER(C96)),C96&lt;&gt;1),"Resolve","No issue"))</x:f>
        <x:v>No issue</x:v>
      </x:c>
    </x:row>
    <x:row r="97" ht="25" customHeight="1">
      <x:c r="A97" s="6" t="str">
        <x:v>A-092</x:v>
      </x:c>
      <x:c r="B97" s="6" t="str">
        <x:v>C-A</x:v>
      </x:c>
      <x:c r="C97" s="6" t="n">
        <x:v>1</x:v>
      </x:c>
      <x:c r="D97" s="7" t="n">
        <x:v>46296</x:v>
      </x:c>
      <x:c r="E97" s="6" t="str">
        <x:v>SRC-ORD-92</x:v>
      </x:c>
      <x:c r="F97" s="2" t="n">
        <x:f>IF(COUNTA(A97:E97)=0,"",COUNTIFS('Claims'!$B$6:$B$435,A97))</x:f>
        <x:v>1</x:v>
      </x:c>
      <x:c r="G97" s="2" t="str">
        <x:f>IF(COUNTA(A97:E97)=0,"",IF(H97&lt;&gt;"No issue","Unknown",IF(F97&gt;1,"Unknown",IF(F97=1,INDEX('Claims'!$C$6:$C$435,MATCH(A97,'Claims'!$B$6:$B$435,0)),IF(E97="SRC-UNCLAIMED","Unclaimed","Unknown")))))</x:f>
        <x:v>Delivered</x:v>
      </x:c>
      <x:c r="H97" s="2" t="str">
        <x:f>IF(COUNTA(A97:E97)=0,"",IF(OR(A97="",COUNTIFS($A$6:$A$505,A97)&lt;&gt;1,B97&lt;&gt;'Inputs'!$B$5,NOT(ISNUMBER(C97)),C97&lt;&gt;1),"Resolve","No issue"))</x:f>
        <x:v>No issue</x:v>
      </x:c>
    </x:row>
    <x:row r="98" ht="25" customHeight="1">
      <x:c r="A98" s="6" t="str">
        <x:v>A-093</x:v>
      </x:c>
      <x:c r="B98" s="6" t="str">
        <x:v>C-A</x:v>
      </x:c>
      <x:c r="C98" s="6" t="n">
        <x:v>1</x:v>
      </x:c>
      <x:c r="D98" s="7" t="n">
        <x:v>46296</x:v>
      </x:c>
      <x:c r="E98" s="6" t="str">
        <x:v>SRC-ORD-93</x:v>
      </x:c>
      <x:c r="F98" s="2" t="n">
        <x:f>IF(COUNTA(A98:E98)=0,"",COUNTIFS('Claims'!$B$6:$B$435,A98))</x:f>
        <x:v>1</x:v>
      </x:c>
      <x:c r="G98" s="2" t="str">
        <x:f>IF(COUNTA(A98:E98)=0,"",IF(H98&lt;&gt;"No issue","Unknown",IF(F98&gt;1,"Unknown",IF(F98=1,INDEX('Claims'!$C$6:$C$435,MATCH(A98,'Claims'!$B$6:$B$435,0)),IF(E98="SRC-UNCLAIMED","Unclaimed","Unknown")))))</x:f>
        <x:v>Delivered</x:v>
      </x:c>
      <x:c r="H98" s="2" t="str">
        <x:f>IF(COUNTA(A98:E98)=0,"",IF(OR(A98="",COUNTIFS($A$6:$A$505,A98)&lt;&gt;1,B98&lt;&gt;'Inputs'!$B$5,NOT(ISNUMBER(C98)),C98&lt;&gt;1),"Resolve","No issue"))</x:f>
        <x:v>No issue</x:v>
      </x:c>
    </x:row>
    <x:row r="99" ht="25" customHeight="1">
      <x:c r="A99" s="6" t="str">
        <x:v>A-094</x:v>
      </x:c>
      <x:c r="B99" s="6" t="str">
        <x:v>C-A</x:v>
      </x:c>
      <x:c r="C99" s="6" t="n">
        <x:v>1</x:v>
      </x:c>
      <x:c r="D99" s="7" t="n">
        <x:v>46296</x:v>
      </x:c>
      <x:c r="E99" s="6" t="str">
        <x:v>SRC-ORD-94</x:v>
      </x:c>
      <x:c r="F99" s="2" t="n">
        <x:f>IF(COUNTA(A99:E99)=0,"",COUNTIFS('Claims'!$B$6:$B$435,A99))</x:f>
        <x:v>1</x:v>
      </x:c>
      <x:c r="G99" s="2" t="str">
        <x:f>IF(COUNTA(A99:E99)=0,"",IF(H99&lt;&gt;"No issue","Unknown",IF(F99&gt;1,"Unknown",IF(F99=1,INDEX('Claims'!$C$6:$C$435,MATCH(A99,'Claims'!$B$6:$B$435,0)),IF(E99="SRC-UNCLAIMED","Unclaimed","Unknown")))))</x:f>
        <x:v>Delivered</x:v>
      </x:c>
      <x:c r="H99" s="2" t="str">
        <x:f>IF(COUNTA(A99:E99)=0,"",IF(OR(A99="",COUNTIFS($A$6:$A$505,A99)&lt;&gt;1,B99&lt;&gt;'Inputs'!$B$5,NOT(ISNUMBER(C99)),C99&lt;&gt;1),"Resolve","No issue"))</x:f>
        <x:v>No issue</x:v>
      </x:c>
    </x:row>
    <x:row r="100" ht="25" customHeight="1">
      <x:c r="A100" s="6" t="str">
        <x:v>A-095</x:v>
      </x:c>
      <x:c r="B100" s="6" t="str">
        <x:v>C-A</x:v>
      </x:c>
      <x:c r="C100" s="6" t="n">
        <x:v>1</x:v>
      </x:c>
      <x:c r="D100" s="7" t="n">
        <x:v>46296</x:v>
      </x:c>
      <x:c r="E100" s="6" t="str">
        <x:v>SRC-ORD-95</x:v>
      </x:c>
      <x:c r="F100" s="2" t="n">
        <x:f>IF(COUNTA(A100:E100)=0,"",COUNTIFS('Claims'!$B$6:$B$435,A100))</x:f>
        <x:v>1</x:v>
      </x:c>
      <x:c r="G100" s="2" t="str">
        <x:f>IF(COUNTA(A100:E100)=0,"",IF(H100&lt;&gt;"No issue","Unknown",IF(F100&gt;1,"Unknown",IF(F100=1,INDEX('Claims'!$C$6:$C$435,MATCH(A100,'Claims'!$B$6:$B$435,0)),IF(E100="SRC-UNCLAIMED","Unclaimed","Unknown")))))</x:f>
        <x:v>Delivered</x:v>
      </x:c>
      <x:c r="H100" s="2" t="str">
        <x:f>IF(COUNTA(A100:E100)=0,"",IF(OR(A100="",COUNTIFS($A$6:$A$505,A100)&lt;&gt;1,B100&lt;&gt;'Inputs'!$B$5,NOT(ISNUMBER(C100)),C100&lt;&gt;1),"Resolve","No issue"))</x:f>
        <x:v>No issue</x:v>
      </x:c>
    </x:row>
    <x:row r="101" ht="25" customHeight="1">
      <x:c r="A101" s="6" t="str">
        <x:v>A-096</x:v>
      </x:c>
      <x:c r="B101" s="6" t="str">
        <x:v>C-A</x:v>
      </x:c>
      <x:c r="C101" s="6" t="n">
        <x:v>1</x:v>
      </x:c>
      <x:c r="D101" s="7" t="n">
        <x:v>46296</x:v>
      </x:c>
      <x:c r="E101" s="6" t="str">
        <x:v>SRC-ORD-96</x:v>
      </x:c>
      <x:c r="F101" s="2" t="n">
        <x:f>IF(COUNTA(A101:E101)=0,"",COUNTIFS('Claims'!$B$6:$B$435,A101))</x:f>
        <x:v>1</x:v>
      </x:c>
      <x:c r="G101" s="2" t="str">
        <x:f>IF(COUNTA(A101:E101)=0,"",IF(H101&lt;&gt;"No issue","Unknown",IF(F101&gt;1,"Unknown",IF(F101=1,INDEX('Claims'!$C$6:$C$435,MATCH(A101,'Claims'!$B$6:$B$435,0)),IF(E101="SRC-UNCLAIMED","Unclaimed","Unknown")))))</x:f>
        <x:v>Delivered</x:v>
      </x:c>
      <x:c r="H101" s="2" t="str">
        <x:f>IF(COUNTA(A101:E101)=0,"",IF(OR(A101="",COUNTIFS($A$6:$A$505,A101)&lt;&gt;1,B101&lt;&gt;'Inputs'!$B$5,NOT(ISNUMBER(C101)),C101&lt;&gt;1),"Resolve","No issue"))</x:f>
        <x:v>No issue</x:v>
      </x:c>
    </x:row>
    <x:row r="102" ht="25" customHeight="1">
      <x:c r="A102" s="6" t="str">
        <x:v>A-097</x:v>
      </x:c>
      <x:c r="B102" s="6" t="str">
        <x:v>C-A</x:v>
      </x:c>
      <x:c r="C102" s="6" t="n">
        <x:v>1</x:v>
      </x:c>
      <x:c r="D102" s="7" t="n">
        <x:v>46296</x:v>
      </x:c>
      <x:c r="E102" s="6" t="str">
        <x:v>SRC-ORD-97</x:v>
      </x:c>
      <x:c r="F102" s="2" t="n">
        <x:f>IF(COUNTA(A102:E102)=0,"",COUNTIFS('Claims'!$B$6:$B$435,A102))</x:f>
        <x:v>1</x:v>
      </x:c>
      <x:c r="G102" s="2" t="str">
        <x:f>IF(COUNTA(A102:E102)=0,"",IF(H102&lt;&gt;"No issue","Unknown",IF(F102&gt;1,"Unknown",IF(F102=1,INDEX('Claims'!$C$6:$C$435,MATCH(A102,'Claims'!$B$6:$B$435,0)),IF(E102="SRC-UNCLAIMED","Unclaimed","Unknown")))))</x:f>
        <x:v>Delivered</x:v>
      </x:c>
      <x:c r="H102" s="2" t="str">
        <x:f>IF(COUNTA(A102:E102)=0,"",IF(OR(A102="",COUNTIFS($A$6:$A$505,A102)&lt;&gt;1,B102&lt;&gt;'Inputs'!$B$5,NOT(ISNUMBER(C102)),C102&lt;&gt;1),"Resolve","No issue"))</x:f>
        <x:v>No issue</x:v>
      </x:c>
    </x:row>
    <x:row r="103" ht="25" customHeight="1">
      <x:c r="A103" s="6" t="str">
        <x:v>A-098</x:v>
      </x:c>
      <x:c r="B103" s="6" t="str">
        <x:v>C-A</x:v>
      </x:c>
      <x:c r="C103" s="6" t="n">
        <x:v>1</x:v>
      </x:c>
      <x:c r="D103" s="7" t="n">
        <x:v>46296</x:v>
      </x:c>
      <x:c r="E103" s="6" t="str">
        <x:v>SRC-ORD-98</x:v>
      </x:c>
      <x:c r="F103" s="2" t="n">
        <x:f>IF(COUNTA(A103:E103)=0,"",COUNTIFS('Claims'!$B$6:$B$435,A103))</x:f>
        <x:v>1</x:v>
      </x:c>
      <x:c r="G103" s="2" t="str">
        <x:f>IF(COUNTA(A103:E103)=0,"",IF(H103&lt;&gt;"No issue","Unknown",IF(F103&gt;1,"Unknown",IF(F103=1,INDEX('Claims'!$C$6:$C$435,MATCH(A103,'Claims'!$B$6:$B$435,0)),IF(E103="SRC-UNCLAIMED","Unclaimed","Unknown")))))</x:f>
        <x:v>Delivered</x:v>
      </x:c>
      <x:c r="H103" s="2" t="str">
        <x:f>IF(COUNTA(A103:E103)=0,"",IF(OR(A103="",COUNTIFS($A$6:$A$505,A103)&lt;&gt;1,B103&lt;&gt;'Inputs'!$B$5,NOT(ISNUMBER(C103)),C103&lt;&gt;1),"Resolve","No issue"))</x:f>
        <x:v>No issue</x:v>
      </x:c>
    </x:row>
    <x:row r="104" ht="25" customHeight="1">
      <x:c r="A104" s="6" t="str">
        <x:v>A-099</x:v>
      </x:c>
      <x:c r="B104" s="6" t="str">
        <x:v>C-A</x:v>
      </x:c>
      <x:c r="C104" s="6" t="n">
        <x:v>1</x:v>
      </x:c>
      <x:c r="D104" s="7" t="n">
        <x:v>46296</x:v>
      </x:c>
      <x:c r="E104" s="6" t="str">
        <x:v>SRC-ORD-99</x:v>
      </x:c>
      <x:c r="F104" s="2" t="n">
        <x:f>IF(COUNTA(A104:E104)=0,"",COUNTIFS('Claims'!$B$6:$B$435,A104))</x:f>
        <x:v>1</x:v>
      </x:c>
      <x:c r="G104" s="2" t="str">
        <x:f>IF(COUNTA(A104:E104)=0,"",IF(H104&lt;&gt;"No issue","Unknown",IF(F104&gt;1,"Unknown",IF(F104=1,INDEX('Claims'!$C$6:$C$435,MATCH(A104,'Claims'!$B$6:$B$435,0)),IF(E104="SRC-UNCLAIMED","Unclaimed","Unknown")))))</x:f>
        <x:v>Delivered</x:v>
      </x:c>
      <x:c r="H104" s="2" t="str">
        <x:f>IF(COUNTA(A104:E104)=0,"",IF(OR(A104="",COUNTIFS($A$6:$A$505,A104)&lt;&gt;1,B104&lt;&gt;'Inputs'!$B$5,NOT(ISNUMBER(C104)),C104&lt;&gt;1),"Resolve","No issue"))</x:f>
        <x:v>No issue</x:v>
      </x:c>
    </x:row>
    <x:row r="105" ht="25" customHeight="1">
      <x:c r="A105" s="6" t="str">
        <x:v>A-100</x:v>
      </x:c>
      <x:c r="B105" s="6" t="str">
        <x:v>C-A</x:v>
      </x:c>
      <x:c r="C105" s="6" t="n">
        <x:v>1</x:v>
      </x:c>
      <x:c r="D105" s="7" t="n">
        <x:v>46296</x:v>
      </x:c>
      <x:c r="E105" s="6" t="str">
        <x:v>SRC-ORD-100</x:v>
      </x:c>
      <x:c r="F105" s="2" t="n">
        <x:f>IF(COUNTA(A105:E105)=0,"",COUNTIFS('Claims'!$B$6:$B$435,A105))</x:f>
        <x:v>1</x:v>
      </x:c>
      <x:c r="G105" s="2" t="str">
        <x:f>IF(COUNTA(A105:E105)=0,"",IF(H105&lt;&gt;"No issue","Unknown",IF(F105&gt;1,"Unknown",IF(F105=1,INDEX('Claims'!$C$6:$C$435,MATCH(A105,'Claims'!$B$6:$B$435,0)),IF(E105="SRC-UNCLAIMED","Unclaimed","Unknown")))))</x:f>
        <x:v>Delivered</x:v>
      </x:c>
      <x:c r="H105" s="2" t="str">
        <x:f>IF(COUNTA(A105:E105)=0,"",IF(OR(A105="",COUNTIFS($A$6:$A$505,A105)&lt;&gt;1,B105&lt;&gt;'Inputs'!$B$5,NOT(ISNUMBER(C105)),C105&lt;&gt;1),"Resolve","No issue"))</x:f>
        <x:v>No issue</x:v>
      </x:c>
    </x:row>
    <x:row r="106" ht="25" customHeight="1">
      <x:c r="A106" s="6" t="str">
        <x:v>A-101</x:v>
      </x:c>
      <x:c r="B106" s="6" t="str">
        <x:v>C-A</x:v>
      </x:c>
      <x:c r="C106" s="6" t="n">
        <x:v>1</x:v>
      </x:c>
      <x:c r="D106" s="7" t="n">
        <x:v>46296</x:v>
      </x:c>
      <x:c r="E106" s="6" t="str">
        <x:v>SRC-ORD-101</x:v>
      </x:c>
      <x:c r="F106" s="2" t="n">
        <x:f>IF(COUNTA(A106:E106)=0,"",COUNTIFS('Claims'!$B$6:$B$435,A106))</x:f>
        <x:v>1</x:v>
      </x:c>
      <x:c r="G106" s="2" t="str">
        <x:f>IF(COUNTA(A106:E106)=0,"",IF(H106&lt;&gt;"No issue","Unknown",IF(F106&gt;1,"Unknown",IF(F106=1,INDEX('Claims'!$C$6:$C$435,MATCH(A106,'Claims'!$B$6:$B$435,0)),IF(E106="SRC-UNCLAIMED","Unclaimed","Unknown")))))</x:f>
        <x:v>Delivered</x:v>
      </x:c>
      <x:c r="H106" s="2" t="str">
        <x:f>IF(COUNTA(A106:E106)=0,"",IF(OR(A106="",COUNTIFS($A$6:$A$505,A106)&lt;&gt;1,B106&lt;&gt;'Inputs'!$B$5,NOT(ISNUMBER(C106)),C106&lt;&gt;1),"Resolve","No issue"))</x:f>
        <x:v>No issue</x:v>
      </x:c>
    </x:row>
    <x:row r="107" ht="25" customHeight="1">
      <x:c r="A107" s="6" t="str">
        <x:v>A-102</x:v>
      </x:c>
      <x:c r="B107" s="6" t="str">
        <x:v>C-A</x:v>
      </x:c>
      <x:c r="C107" s="6" t="n">
        <x:v>1</x:v>
      </x:c>
      <x:c r="D107" s="7" t="n">
        <x:v>46296</x:v>
      </x:c>
      <x:c r="E107" s="6" t="str">
        <x:v>SRC-ORD-102</x:v>
      </x:c>
      <x:c r="F107" s="2" t="n">
        <x:f>IF(COUNTA(A107:E107)=0,"",COUNTIFS('Claims'!$B$6:$B$435,A107))</x:f>
        <x:v>1</x:v>
      </x:c>
      <x:c r="G107" s="2" t="str">
        <x:f>IF(COUNTA(A107:E107)=0,"",IF(H107&lt;&gt;"No issue","Unknown",IF(F107&gt;1,"Unknown",IF(F107=1,INDEX('Claims'!$C$6:$C$435,MATCH(A107,'Claims'!$B$6:$B$435,0)),IF(E107="SRC-UNCLAIMED","Unclaimed","Unknown")))))</x:f>
        <x:v>Delivered</x:v>
      </x:c>
      <x:c r="H107" s="2" t="str">
        <x:f>IF(COUNTA(A107:E107)=0,"",IF(OR(A107="",COUNTIFS($A$6:$A$505,A107)&lt;&gt;1,B107&lt;&gt;'Inputs'!$B$5,NOT(ISNUMBER(C107)),C107&lt;&gt;1),"Resolve","No issue"))</x:f>
        <x:v>No issue</x:v>
      </x:c>
    </x:row>
    <x:row r="108" ht="25" customHeight="1">
      <x:c r="A108" s="6" t="str">
        <x:v>A-103</x:v>
      </x:c>
      <x:c r="B108" s="6" t="str">
        <x:v>C-A</x:v>
      </x:c>
      <x:c r="C108" s="6" t="n">
        <x:v>1</x:v>
      </x:c>
      <x:c r="D108" s="7" t="n">
        <x:v>46296</x:v>
      </x:c>
      <x:c r="E108" s="6" t="str">
        <x:v>SRC-ORD-103</x:v>
      </x:c>
      <x:c r="F108" s="2" t="n">
        <x:f>IF(COUNTA(A108:E108)=0,"",COUNTIFS('Claims'!$B$6:$B$435,A108))</x:f>
        <x:v>1</x:v>
      </x:c>
      <x:c r="G108" s="2" t="str">
        <x:f>IF(COUNTA(A108:E108)=0,"",IF(H108&lt;&gt;"No issue","Unknown",IF(F108&gt;1,"Unknown",IF(F108=1,INDEX('Claims'!$C$6:$C$435,MATCH(A108,'Claims'!$B$6:$B$435,0)),IF(E108="SRC-UNCLAIMED","Unclaimed","Unknown")))))</x:f>
        <x:v>Delivered</x:v>
      </x:c>
      <x:c r="H108" s="2" t="str">
        <x:f>IF(COUNTA(A108:E108)=0,"",IF(OR(A108="",COUNTIFS($A$6:$A$505,A108)&lt;&gt;1,B108&lt;&gt;'Inputs'!$B$5,NOT(ISNUMBER(C108)),C108&lt;&gt;1),"Resolve","No issue"))</x:f>
        <x:v>No issue</x:v>
      </x:c>
    </x:row>
    <x:row r="109" ht="25" customHeight="1">
      <x:c r="A109" s="6" t="str">
        <x:v>A-104</x:v>
      </x:c>
      <x:c r="B109" s="6" t="str">
        <x:v>C-A</x:v>
      </x:c>
      <x:c r="C109" s="6" t="n">
        <x:v>1</x:v>
      </x:c>
      <x:c r="D109" s="7" t="n">
        <x:v>46296</x:v>
      </x:c>
      <x:c r="E109" s="6" t="str">
        <x:v>SRC-ORD-104</x:v>
      </x:c>
      <x:c r="F109" s="2" t="n">
        <x:f>IF(COUNTA(A109:E109)=0,"",COUNTIFS('Claims'!$B$6:$B$435,A109))</x:f>
        <x:v>1</x:v>
      </x:c>
      <x:c r="G109" s="2" t="str">
        <x:f>IF(COUNTA(A109:E109)=0,"",IF(H109&lt;&gt;"No issue","Unknown",IF(F109&gt;1,"Unknown",IF(F109=1,INDEX('Claims'!$C$6:$C$435,MATCH(A109,'Claims'!$B$6:$B$435,0)),IF(E109="SRC-UNCLAIMED","Unclaimed","Unknown")))))</x:f>
        <x:v>Delivered</x:v>
      </x:c>
      <x:c r="H109" s="2" t="str">
        <x:f>IF(COUNTA(A109:E109)=0,"",IF(OR(A109="",COUNTIFS($A$6:$A$505,A109)&lt;&gt;1,B109&lt;&gt;'Inputs'!$B$5,NOT(ISNUMBER(C109)),C109&lt;&gt;1),"Resolve","No issue"))</x:f>
        <x:v>No issue</x:v>
      </x:c>
    </x:row>
    <x:row r="110" ht="25" customHeight="1">
      <x:c r="A110" s="6" t="str">
        <x:v>A-105</x:v>
      </x:c>
      <x:c r="B110" s="6" t="str">
        <x:v>C-A</x:v>
      </x:c>
      <x:c r="C110" s="6" t="n">
        <x:v>1</x:v>
      </x:c>
      <x:c r="D110" s="7" t="n">
        <x:v>46296</x:v>
      </x:c>
      <x:c r="E110" s="6" t="str">
        <x:v>SRC-ORD-105</x:v>
      </x:c>
      <x:c r="F110" s="2" t="n">
        <x:f>IF(COUNTA(A110:E110)=0,"",COUNTIFS('Claims'!$B$6:$B$435,A110))</x:f>
        <x:v>1</x:v>
      </x:c>
      <x:c r="G110" s="2" t="str">
        <x:f>IF(COUNTA(A110:E110)=0,"",IF(H110&lt;&gt;"No issue","Unknown",IF(F110&gt;1,"Unknown",IF(F110=1,INDEX('Claims'!$C$6:$C$435,MATCH(A110,'Claims'!$B$6:$B$435,0)),IF(E110="SRC-UNCLAIMED","Unclaimed","Unknown")))))</x:f>
        <x:v>Delivered</x:v>
      </x:c>
      <x:c r="H110" s="2" t="str">
        <x:f>IF(COUNTA(A110:E110)=0,"",IF(OR(A110="",COUNTIFS($A$6:$A$505,A110)&lt;&gt;1,B110&lt;&gt;'Inputs'!$B$5,NOT(ISNUMBER(C110)),C110&lt;&gt;1),"Resolve","No issue"))</x:f>
        <x:v>No issue</x:v>
      </x:c>
    </x:row>
    <x:row r="111" ht="25" customHeight="1">
      <x:c r="A111" s="6" t="str">
        <x:v>A-106</x:v>
      </x:c>
      <x:c r="B111" s="6" t="str">
        <x:v>C-A</x:v>
      </x:c>
      <x:c r="C111" s="6" t="n">
        <x:v>1</x:v>
      </x:c>
      <x:c r="D111" s="7" t="n">
        <x:v>46296</x:v>
      </x:c>
      <x:c r="E111" s="6" t="str">
        <x:v>SRC-ORD-106</x:v>
      </x:c>
      <x:c r="F111" s="2" t="n">
        <x:f>IF(COUNTA(A111:E111)=0,"",COUNTIFS('Claims'!$B$6:$B$435,A111))</x:f>
        <x:v>1</x:v>
      </x:c>
      <x:c r="G111" s="2" t="str">
        <x:f>IF(COUNTA(A111:E111)=0,"",IF(H111&lt;&gt;"No issue","Unknown",IF(F111&gt;1,"Unknown",IF(F111=1,INDEX('Claims'!$C$6:$C$435,MATCH(A111,'Claims'!$B$6:$B$435,0)),IF(E111="SRC-UNCLAIMED","Unclaimed","Unknown")))))</x:f>
        <x:v>Delivered</x:v>
      </x:c>
      <x:c r="H111" s="2" t="str">
        <x:f>IF(COUNTA(A111:E111)=0,"",IF(OR(A111="",COUNTIFS($A$6:$A$505,A111)&lt;&gt;1,B111&lt;&gt;'Inputs'!$B$5,NOT(ISNUMBER(C111)),C111&lt;&gt;1),"Resolve","No issue"))</x:f>
        <x:v>No issue</x:v>
      </x:c>
    </x:row>
    <x:row r="112" ht="25" customHeight="1">
      <x:c r="A112" s="6" t="str">
        <x:v>A-107</x:v>
      </x:c>
      <x:c r="B112" s="6" t="str">
        <x:v>C-A</x:v>
      </x:c>
      <x:c r="C112" s="6" t="n">
        <x:v>1</x:v>
      </x:c>
      <x:c r="D112" s="7" t="n">
        <x:v>46296</x:v>
      </x:c>
      <x:c r="E112" s="6" t="str">
        <x:v>SRC-ORD-107</x:v>
      </x:c>
      <x:c r="F112" s="2" t="n">
        <x:f>IF(COUNTA(A112:E112)=0,"",COUNTIFS('Claims'!$B$6:$B$435,A112))</x:f>
        <x:v>1</x:v>
      </x:c>
      <x:c r="G112" s="2" t="str">
        <x:f>IF(COUNTA(A112:E112)=0,"",IF(H112&lt;&gt;"No issue","Unknown",IF(F112&gt;1,"Unknown",IF(F112=1,INDEX('Claims'!$C$6:$C$435,MATCH(A112,'Claims'!$B$6:$B$435,0)),IF(E112="SRC-UNCLAIMED","Unclaimed","Unknown")))))</x:f>
        <x:v>Delivered</x:v>
      </x:c>
      <x:c r="H112" s="2" t="str">
        <x:f>IF(COUNTA(A112:E112)=0,"",IF(OR(A112="",COUNTIFS($A$6:$A$505,A112)&lt;&gt;1,B112&lt;&gt;'Inputs'!$B$5,NOT(ISNUMBER(C112)),C112&lt;&gt;1),"Resolve","No issue"))</x:f>
        <x:v>No issue</x:v>
      </x:c>
    </x:row>
    <x:row r="113" ht="25" customHeight="1">
      <x:c r="A113" s="6" t="str">
        <x:v>A-108</x:v>
      </x:c>
      <x:c r="B113" s="6" t="str">
        <x:v>C-A</x:v>
      </x:c>
      <x:c r="C113" s="6" t="n">
        <x:v>1</x:v>
      </x:c>
      <x:c r="D113" s="7" t="n">
        <x:v>46296</x:v>
      </x:c>
      <x:c r="E113" s="6" t="str">
        <x:v>SRC-ORD-108</x:v>
      </x:c>
      <x:c r="F113" s="2" t="n">
        <x:f>IF(COUNTA(A113:E113)=0,"",COUNTIFS('Claims'!$B$6:$B$435,A113))</x:f>
        <x:v>1</x:v>
      </x:c>
      <x:c r="G113" s="2" t="str">
        <x:f>IF(COUNTA(A113:E113)=0,"",IF(H113&lt;&gt;"No issue","Unknown",IF(F113&gt;1,"Unknown",IF(F113=1,INDEX('Claims'!$C$6:$C$435,MATCH(A113,'Claims'!$B$6:$B$435,0)),IF(E113="SRC-UNCLAIMED","Unclaimed","Unknown")))))</x:f>
        <x:v>Delivered</x:v>
      </x:c>
      <x:c r="H113" s="2" t="str">
        <x:f>IF(COUNTA(A113:E113)=0,"",IF(OR(A113="",COUNTIFS($A$6:$A$505,A113)&lt;&gt;1,B113&lt;&gt;'Inputs'!$B$5,NOT(ISNUMBER(C113)),C113&lt;&gt;1),"Resolve","No issue"))</x:f>
        <x:v>No issue</x:v>
      </x:c>
    </x:row>
    <x:row r="114" ht="25" customHeight="1">
      <x:c r="A114" s="6" t="str">
        <x:v>A-109</x:v>
      </x:c>
      <x:c r="B114" s="6" t="str">
        <x:v>C-A</x:v>
      </x:c>
      <x:c r="C114" s="6" t="n">
        <x:v>1</x:v>
      </x:c>
      <x:c r="D114" s="7" t="n">
        <x:v>46296</x:v>
      </x:c>
      <x:c r="E114" s="6" t="str">
        <x:v>SRC-ORD-109</x:v>
      </x:c>
      <x:c r="F114" s="2" t="n">
        <x:f>IF(COUNTA(A114:E114)=0,"",COUNTIFS('Claims'!$B$6:$B$435,A114))</x:f>
        <x:v>1</x:v>
      </x:c>
      <x:c r="G114" s="2" t="str">
        <x:f>IF(COUNTA(A114:E114)=0,"",IF(H114&lt;&gt;"No issue","Unknown",IF(F114&gt;1,"Unknown",IF(F114=1,INDEX('Claims'!$C$6:$C$435,MATCH(A114,'Claims'!$B$6:$B$435,0)),IF(E114="SRC-UNCLAIMED","Unclaimed","Unknown")))))</x:f>
        <x:v>Delivered</x:v>
      </x:c>
      <x:c r="H114" s="2" t="str">
        <x:f>IF(COUNTA(A114:E114)=0,"",IF(OR(A114="",COUNTIFS($A$6:$A$505,A114)&lt;&gt;1,B114&lt;&gt;'Inputs'!$B$5,NOT(ISNUMBER(C114)),C114&lt;&gt;1),"Resolve","No issue"))</x:f>
        <x:v>No issue</x:v>
      </x:c>
    </x:row>
    <x:row r="115" ht="25" customHeight="1">
      <x:c r="A115" s="6" t="str">
        <x:v>A-110</x:v>
      </x:c>
      <x:c r="B115" s="6" t="str">
        <x:v>C-A</x:v>
      </x:c>
      <x:c r="C115" s="6" t="n">
        <x:v>1</x:v>
      </x:c>
      <x:c r="D115" s="7" t="n">
        <x:v>46296</x:v>
      </x:c>
      <x:c r="E115" s="6" t="str">
        <x:v>SRC-ORD-110</x:v>
      </x:c>
      <x:c r="F115" s="2" t="n">
        <x:f>IF(COUNTA(A115:E115)=0,"",COUNTIFS('Claims'!$B$6:$B$435,A115))</x:f>
        <x:v>1</x:v>
      </x:c>
      <x:c r="G115" s="2" t="str">
        <x:f>IF(COUNTA(A115:E115)=0,"",IF(H115&lt;&gt;"No issue","Unknown",IF(F115&gt;1,"Unknown",IF(F115=1,INDEX('Claims'!$C$6:$C$435,MATCH(A115,'Claims'!$B$6:$B$435,0)),IF(E115="SRC-UNCLAIMED","Unclaimed","Unknown")))))</x:f>
        <x:v>Delivered</x:v>
      </x:c>
      <x:c r="H115" s="2" t="str">
        <x:f>IF(COUNTA(A115:E115)=0,"",IF(OR(A115="",COUNTIFS($A$6:$A$505,A115)&lt;&gt;1,B115&lt;&gt;'Inputs'!$B$5,NOT(ISNUMBER(C115)),C115&lt;&gt;1),"Resolve","No issue"))</x:f>
        <x:v>No issue</x:v>
      </x:c>
    </x:row>
    <x:row r="116" ht="25" customHeight="1">
      <x:c r="A116" s="6" t="str">
        <x:v>A-111</x:v>
      </x:c>
      <x:c r="B116" s="6" t="str">
        <x:v>C-A</x:v>
      </x:c>
      <x:c r="C116" s="6" t="n">
        <x:v>1</x:v>
      </x:c>
      <x:c r="D116" s="7" t="n">
        <x:v>46296</x:v>
      </x:c>
      <x:c r="E116" s="6" t="str">
        <x:v>SRC-ORD-111</x:v>
      </x:c>
      <x:c r="F116" s="2" t="n">
        <x:f>IF(COUNTA(A116:E116)=0,"",COUNTIFS('Claims'!$B$6:$B$435,A116))</x:f>
        <x:v>1</x:v>
      </x:c>
      <x:c r="G116" s="2" t="str">
        <x:f>IF(COUNTA(A116:E116)=0,"",IF(H116&lt;&gt;"No issue","Unknown",IF(F116&gt;1,"Unknown",IF(F116=1,INDEX('Claims'!$C$6:$C$435,MATCH(A116,'Claims'!$B$6:$B$435,0)),IF(E116="SRC-UNCLAIMED","Unclaimed","Unknown")))))</x:f>
        <x:v>Delivered</x:v>
      </x:c>
      <x:c r="H116" s="2" t="str">
        <x:f>IF(COUNTA(A116:E116)=0,"",IF(OR(A116="",COUNTIFS($A$6:$A$505,A116)&lt;&gt;1,B116&lt;&gt;'Inputs'!$B$5,NOT(ISNUMBER(C116)),C116&lt;&gt;1),"Resolve","No issue"))</x:f>
        <x:v>No issue</x:v>
      </x:c>
    </x:row>
    <x:row r="117" ht="25" customHeight="1">
      <x:c r="A117" s="6" t="str">
        <x:v>A-112</x:v>
      </x:c>
      <x:c r="B117" s="6" t="str">
        <x:v>C-A</x:v>
      </x:c>
      <x:c r="C117" s="6" t="n">
        <x:v>1</x:v>
      </x:c>
      <x:c r="D117" s="7" t="n">
        <x:v>46296</x:v>
      </x:c>
      <x:c r="E117" s="6" t="str">
        <x:v>SRC-ORD-112</x:v>
      </x:c>
      <x:c r="F117" s="2" t="n">
        <x:f>IF(COUNTA(A117:E117)=0,"",COUNTIFS('Claims'!$B$6:$B$435,A117))</x:f>
        <x:v>1</x:v>
      </x:c>
      <x:c r="G117" s="2" t="str">
        <x:f>IF(COUNTA(A117:E117)=0,"",IF(H117&lt;&gt;"No issue","Unknown",IF(F117&gt;1,"Unknown",IF(F117=1,INDEX('Claims'!$C$6:$C$435,MATCH(A117,'Claims'!$B$6:$B$435,0)),IF(E117="SRC-UNCLAIMED","Unclaimed","Unknown")))))</x:f>
        <x:v>Delivered</x:v>
      </x:c>
      <x:c r="H117" s="2" t="str">
        <x:f>IF(COUNTA(A117:E117)=0,"",IF(OR(A117="",COUNTIFS($A$6:$A$505,A117)&lt;&gt;1,B117&lt;&gt;'Inputs'!$B$5,NOT(ISNUMBER(C117)),C117&lt;&gt;1),"Resolve","No issue"))</x:f>
        <x:v>No issue</x:v>
      </x:c>
    </x:row>
    <x:row r="118" ht="25" customHeight="1">
      <x:c r="A118" s="6" t="str">
        <x:v>A-113</x:v>
      </x:c>
      <x:c r="B118" s="6" t="str">
        <x:v>C-A</x:v>
      </x:c>
      <x:c r="C118" s="6" t="n">
        <x:v>1</x:v>
      </x:c>
      <x:c r="D118" s="7" t="n">
        <x:v>46296</x:v>
      </x:c>
      <x:c r="E118" s="6" t="str">
        <x:v>SRC-ORD-113</x:v>
      </x:c>
      <x:c r="F118" s="2" t="n">
        <x:f>IF(COUNTA(A118:E118)=0,"",COUNTIFS('Claims'!$B$6:$B$435,A118))</x:f>
        <x:v>1</x:v>
      </x:c>
      <x:c r="G118" s="2" t="str">
        <x:f>IF(COUNTA(A118:E118)=0,"",IF(H118&lt;&gt;"No issue","Unknown",IF(F118&gt;1,"Unknown",IF(F118=1,INDEX('Claims'!$C$6:$C$435,MATCH(A118,'Claims'!$B$6:$B$435,0)),IF(E118="SRC-UNCLAIMED","Unclaimed","Unknown")))))</x:f>
        <x:v>Delivered</x:v>
      </x:c>
      <x:c r="H118" s="2" t="str">
        <x:f>IF(COUNTA(A118:E118)=0,"",IF(OR(A118="",COUNTIFS($A$6:$A$505,A118)&lt;&gt;1,B118&lt;&gt;'Inputs'!$B$5,NOT(ISNUMBER(C118)),C118&lt;&gt;1),"Resolve","No issue"))</x:f>
        <x:v>No issue</x:v>
      </x:c>
    </x:row>
    <x:row r="119" ht="25" customHeight="1">
      <x:c r="A119" s="6" t="str">
        <x:v>A-114</x:v>
      </x:c>
      <x:c r="B119" s="6" t="str">
        <x:v>C-A</x:v>
      </x:c>
      <x:c r="C119" s="6" t="n">
        <x:v>1</x:v>
      </x:c>
      <x:c r="D119" s="7" t="n">
        <x:v>46296</x:v>
      </x:c>
      <x:c r="E119" s="6" t="str">
        <x:v>SRC-ORD-114</x:v>
      </x:c>
      <x:c r="F119" s="2" t="n">
        <x:f>IF(COUNTA(A119:E119)=0,"",COUNTIFS('Claims'!$B$6:$B$435,A119))</x:f>
        <x:v>1</x:v>
      </x:c>
      <x:c r="G119" s="2" t="str">
        <x:f>IF(COUNTA(A119:E119)=0,"",IF(H119&lt;&gt;"No issue","Unknown",IF(F119&gt;1,"Unknown",IF(F119=1,INDEX('Claims'!$C$6:$C$435,MATCH(A119,'Claims'!$B$6:$B$435,0)),IF(E119="SRC-UNCLAIMED","Unclaimed","Unknown")))))</x:f>
        <x:v>Delivered</x:v>
      </x:c>
      <x:c r="H119" s="2" t="str">
        <x:f>IF(COUNTA(A119:E119)=0,"",IF(OR(A119="",COUNTIFS($A$6:$A$505,A119)&lt;&gt;1,B119&lt;&gt;'Inputs'!$B$5,NOT(ISNUMBER(C119)),C119&lt;&gt;1),"Resolve","No issue"))</x:f>
        <x:v>No issue</x:v>
      </x:c>
    </x:row>
    <x:row r="120" ht="25" customHeight="1">
      <x:c r="A120" s="6" t="str">
        <x:v>A-115</x:v>
      </x:c>
      <x:c r="B120" s="6" t="str">
        <x:v>C-A</x:v>
      </x:c>
      <x:c r="C120" s="6" t="n">
        <x:v>1</x:v>
      </x:c>
      <x:c r="D120" s="7" t="n">
        <x:v>46296</x:v>
      </x:c>
      <x:c r="E120" s="6" t="str">
        <x:v>SRC-ORD-115</x:v>
      </x:c>
      <x:c r="F120" s="2" t="n">
        <x:f>IF(COUNTA(A120:E120)=0,"",COUNTIFS('Claims'!$B$6:$B$435,A120))</x:f>
        <x:v>1</x:v>
      </x:c>
      <x:c r="G120" s="2" t="str">
        <x:f>IF(COUNTA(A120:E120)=0,"",IF(H120&lt;&gt;"No issue","Unknown",IF(F120&gt;1,"Unknown",IF(F120=1,INDEX('Claims'!$C$6:$C$435,MATCH(A120,'Claims'!$B$6:$B$435,0)),IF(E120="SRC-UNCLAIMED","Unclaimed","Unknown")))))</x:f>
        <x:v>Delivered</x:v>
      </x:c>
      <x:c r="H120" s="2" t="str">
        <x:f>IF(COUNTA(A120:E120)=0,"",IF(OR(A120="",COUNTIFS($A$6:$A$505,A120)&lt;&gt;1,B120&lt;&gt;'Inputs'!$B$5,NOT(ISNUMBER(C120)),C120&lt;&gt;1),"Resolve","No issue"))</x:f>
        <x:v>No issue</x:v>
      </x:c>
    </x:row>
    <x:row r="121" ht="25" customHeight="1">
      <x:c r="A121" s="6" t="str">
        <x:v>A-116</x:v>
      </x:c>
      <x:c r="B121" s="6" t="str">
        <x:v>C-A</x:v>
      </x:c>
      <x:c r="C121" s="6" t="n">
        <x:v>1</x:v>
      </x:c>
      <x:c r="D121" s="7" t="n">
        <x:v>46296</x:v>
      </x:c>
      <x:c r="E121" s="6" t="str">
        <x:v>SRC-ORD-116</x:v>
      </x:c>
      <x:c r="F121" s="2" t="n">
        <x:f>IF(COUNTA(A121:E121)=0,"",COUNTIFS('Claims'!$B$6:$B$435,A121))</x:f>
        <x:v>1</x:v>
      </x:c>
      <x:c r="G121" s="2" t="str">
        <x:f>IF(COUNTA(A121:E121)=0,"",IF(H121&lt;&gt;"No issue","Unknown",IF(F121&gt;1,"Unknown",IF(F121=1,INDEX('Claims'!$C$6:$C$435,MATCH(A121,'Claims'!$B$6:$B$435,0)),IF(E121="SRC-UNCLAIMED","Unclaimed","Unknown")))))</x:f>
        <x:v>Delivered</x:v>
      </x:c>
      <x:c r="H121" s="2" t="str">
        <x:f>IF(COUNTA(A121:E121)=0,"",IF(OR(A121="",COUNTIFS($A$6:$A$505,A121)&lt;&gt;1,B121&lt;&gt;'Inputs'!$B$5,NOT(ISNUMBER(C121)),C121&lt;&gt;1),"Resolve","No issue"))</x:f>
        <x:v>No issue</x:v>
      </x:c>
    </x:row>
    <x:row r="122" ht="25" customHeight="1">
      <x:c r="A122" s="6" t="str">
        <x:v>A-117</x:v>
      </x:c>
      <x:c r="B122" s="6" t="str">
        <x:v>C-A</x:v>
      </x:c>
      <x:c r="C122" s="6" t="n">
        <x:v>1</x:v>
      </x:c>
      <x:c r="D122" s="7" t="n">
        <x:v>46296</x:v>
      </x:c>
      <x:c r="E122" s="6" t="str">
        <x:v>SRC-ORD-117</x:v>
      </x:c>
      <x:c r="F122" s="2" t="n">
        <x:f>IF(COUNTA(A122:E122)=0,"",COUNTIFS('Claims'!$B$6:$B$435,A122))</x:f>
        <x:v>1</x:v>
      </x:c>
      <x:c r="G122" s="2" t="str">
        <x:f>IF(COUNTA(A122:E122)=0,"",IF(H122&lt;&gt;"No issue","Unknown",IF(F122&gt;1,"Unknown",IF(F122=1,INDEX('Claims'!$C$6:$C$435,MATCH(A122,'Claims'!$B$6:$B$435,0)),IF(E122="SRC-UNCLAIMED","Unclaimed","Unknown")))))</x:f>
        <x:v>Delivered</x:v>
      </x:c>
      <x:c r="H122" s="2" t="str">
        <x:f>IF(COUNTA(A122:E122)=0,"",IF(OR(A122="",COUNTIFS($A$6:$A$505,A122)&lt;&gt;1,B122&lt;&gt;'Inputs'!$B$5,NOT(ISNUMBER(C122)),C122&lt;&gt;1),"Resolve","No issue"))</x:f>
        <x:v>No issue</x:v>
      </x:c>
    </x:row>
    <x:row r="123" ht="25" customHeight="1">
      <x:c r="A123" s="6" t="str">
        <x:v>A-118</x:v>
      </x:c>
      <x:c r="B123" s="6" t="str">
        <x:v>C-A</x:v>
      </x:c>
      <x:c r="C123" s="6" t="n">
        <x:v>1</x:v>
      </x:c>
      <x:c r="D123" s="7" t="n">
        <x:v>46296</x:v>
      </x:c>
      <x:c r="E123" s="6" t="str">
        <x:v>SRC-ORD-118</x:v>
      </x:c>
      <x:c r="F123" s="2" t="n">
        <x:f>IF(COUNTA(A123:E123)=0,"",COUNTIFS('Claims'!$B$6:$B$435,A123))</x:f>
        <x:v>1</x:v>
      </x:c>
      <x:c r="G123" s="2" t="str">
        <x:f>IF(COUNTA(A123:E123)=0,"",IF(H123&lt;&gt;"No issue","Unknown",IF(F123&gt;1,"Unknown",IF(F123=1,INDEX('Claims'!$C$6:$C$435,MATCH(A123,'Claims'!$B$6:$B$435,0)),IF(E123="SRC-UNCLAIMED","Unclaimed","Unknown")))))</x:f>
        <x:v>Delivered</x:v>
      </x:c>
      <x:c r="H123" s="2" t="str">
        <x:f>IF(COUNTA(A123:E123)=0,"",IF(OR(A123="",COUNTIFS($A$6:$A$505,A123)&lt;&gt;1,B123&lt;&gt;'Inputs'!$B$5,NOT(ISNUMBER(C123)),C123&lt;&gt;1),"Resolve","No issue"))</x:f>
        <x:v>No issue</x:v>
      </x:c>
    </x:row>
    <x:row r="124" ht="25" customHeight="1">
      <x:c r="A124" s="6" t="str">
        <x:v>A-119</x:v>
      </x:c>
      <x:c r="B124" s="6" t="str">
        <x:v>C-A</x:v>
      </x:c>
      <x:c r="C124" s="6" t="n">
        <x:v>1</x:v>
      </x:c>
      <x:c r="D124" s="7" t="n">
        <x:v>46296</x:v>
      </x:c>
      <x:c r="E124" s="6" t="str">
        <x:v>SRC-ORD-119</x:v>
      </x:c>
      <x:c r="F124" s="2" t="n">
        <x:f>IF(COUNTA(A124:E124)=0,"",COUNTIFS('Claims'!$B$6:$B$435,A124))</x:f>
        <x:v>1</x:v>
      </x:c>
      <x:c r="G124" s="2" t="str">
        <x:f>IF(COUNTA(A124:E124)=0,"",IF(H124&lt;&gt;"No issue","Unknown",IF(F124&gt;1,"Unknown",IF(F124=1,INDEX('Claims'!$C$6:$C$435,MATCH(A124,'Claims'!$B$6:$B$435,0)),IF(E124="SRC-UNCLAIMED","Unclaimed","Unknown")))))</x:f>
        <x:v>Delivered</x:v>
      </x:c>
      <x:c r="H124" s="2" t="str">
        <x:f>IF(COUNTA(A124:E124)=0,"",IF(OR(A124="",COUNTIFS($A$6:$A$505,A124)&lt;&gt;1,B124&lt;&gt;'Inputs'!$B$5,NOT(ISNUMBER(C124)),C124&lt;&gt;1),"Resolve","No issue"))</x:f>
        <x:v>No issue</x:v>
      </x:c>
    </x:row>
    <x:row r="125" ht="25" customHeight="1">
      <x:c r="A125" s="6" t="str">
        <x:v>A-120</x:v>
      </x:c>
      <x:c r="B125" s="6" t="str">
        <x:v>C-A</x:v>
      </x:c>
      <x:c r="C125" s="6" t="n">
        <x:v>1</x:v>
      </x:c>
      <x:c r="D125" s="7" t="n">
        <x:v>46296</x:v>
      </x:c>
      <x:c r="E125" s="6" t="str">
        <x:v>SRC-ORD-120</x:v>
      </x:c>
      <x:c r="F125" s="2" t="n">
        <x:f>IF(COUNTA(A125:E125)=0,"",COUNTIFS('Claims'!$B$6:$B$435,A125))</x:f>
        <x:v>1</x:v>
      </x:c>
      <x:c r="G125" s="2" t="str">
        <x:f>IF(COUNTA(A125:E125)=0,"",IF(H125&lt;&gt;"No issue","Unknown",IF(F125&gt;1,"Unknown",IF(F125=1,INDEX('Claims'!$C$6:$C$435,MATCH(A125,'Claims'!$B$6:$B$435,0)),IF(E125="SRC-UNCLAIMED","Unclaimed","Unknown")))))</x:f>
        <x:v>Delivered</x:v>
      </x:c>
      <x:c r="H125" s="2" t="str">
        <x:f>IF(COUNTA(A125:E125)=0,"",IF(OR(A125="",COUNTIFS($A$6:$A$505,A125)&lt;&gt;1,B125&lt;&gt;'Inputs'!$B$5,NOT(ISNUMBER(C125)),C125&lt;&gt;1),"Resolve","No issue"))</x:f>
        <x:v>No issue</x:v>
      </x:c>
    </x:row>
    <x:row r="126" ht="25" customHeight="1">
      <x:c r="A126" s="6" t="str">
        <x:v>A-121</x:v>
      </x:c>
      <x:c r="B126" s="6" t="str">
        <x:v>C-A</x:v>
      </x:c>
      <x:c r="C126" s="6" t="n">
        <x:v>1</x:v>
      </x:c>
      <x:c r="D126" s="7" t="n">
        <x:v>46296</x:v>
      </x:c>
      <x:c r="E126" s="6" t="str">
        <x:v>SRC-ORD-121</x:v>
      </x:c>
      <x:c r="F126" s="2" t="n">
        <x:f>IF(COUNTA(A126:E126)=0,"",COUNTIFS('Claims'!$B$6:$B$435,A126))</x:f>
        <x:v>1</x:v>
      </x:c>
      <x:c r="G126" s="2" t="str">
        <x:f>IF(COUNTA(A126:E126)=0,"",IF(H126&lt;&gt;"No issue","Unknown",IF(F126&gt;1,"Unknown",IF(F126=1,INDEX('Claims'!$C$6:$C$435,MATCH(A126,'Claims'!$B$6:$B$435,0)),IF(E126="SRC-UNCLAIMED","Unclaimed","Unknown")))))</x:f>
        <x:v>Delivered</x:v>
      </x:c>
      <x:c r="H126" s="2" t="str">
        <x:f>IF(COUNTA(A126:E126)=0,"",IF(OR(A126="",COUNTIFS($A$6:$A$505,A126)&lt;&gt;1,B126&lt;&gt;'Inputs'!$B$5,NOT(ISNUMBER(C126)),C126&lt;&gt;1),"Resolve","No issue"))</x:f>
        <x:v>No issue</x:v>
      </x:c>
    </x:row>
    <x:row r="127" ht="25" customHeight="1">
      <x:c r="A127" s="6" t="str">
        <x:v>A-122</x:v>
      </x:c>
      <x:c r="B127" s="6" t="str">
        <x:v>C-A</x:v>
      </x:c>
      <x:c r="C127" s="6" t="n">
        <x:v>1</x:v>
      </x:c>
      <x:c r="D127" s="7" t="n">
        <x:v>46296</x:v>
      </x:c>
      <x:c r="E127" s="6" t="str">
        <x:v>SRC-ORD-122</x:v>
      </x:c>
      <x:c r="F127" s="2" t="n">
        <x:f>IF(COUNTA(A127:E127)=0,"",COUNTIFS('Claims'!$B$6:$B$435,A127))</x:f>
        <x:v>1</x:v>
      </x:c>
      <x:c r="G127" s="2" t="str">
        <x:f>IF(COUNTA(A127:E127)=0,"",IF(H127&lt;&gt;"No issue","Unknown",IF(F127&gt;1,"Unknown",IF(F127=1,INDEX('Claims'!$C$6:$C$435,MATCH(A127,'Claims'!$B$6:$B$435,0)),IF(E127="SRC-UNCLAIMED","Unclaimed","Unknown")))))</x:f>
        <x:v>Delivered</x:v>
      </x:c>
      <x:c r="H127" s="2" t="str">
        <x:f>IF(COUNTA(A127:E127)=0,"",IF(OR(A127="",COUNTIFS($A$6:$A$505,A127)&lt;&gt;1,B127&lt;&gt;'Inputs'!$B$5,NOT(ISNUMBER(C127)),C127&lt;&gt;1),"Resolve","No issue"))</x:f>
        <x:v>No issue</x:v>
      </x:c>
    </x:row>
    <x:row r="128" ht="25" customHeight="1">
      <x:c r="A128" s="6" t="str">
        <x:v>A-123</x:v>
      </x:c>
      <x:c r="B128" s="6" t="str">
        <x:v>C-A</x:v>
      </x:c>
      <x:c r="C128" s="6" t="n">
        <x:v>1</x:v>
      </x:c>
      <x:c r="D128" s="7" t="n">
        <x:v>46296</x:v>
      </x:c>
      <x:c r="E128" s="6" t="str">
        <x:v>SRC-ORD-123</x:v>
      </x:c>
      <x:c r="F128" s="2" t="n">
        <x:f>IF(COUNTA(A128:E128)=0,"",COUNTIFS('Claims'!$B$6:$B$435,A128))</x:f>
        <x:v>1</x:v>
      </x:c>
      <x:c r="G128" s="2" t="str">
        <x:f>IF(COUNTA(A128:E128)=0,"",IF(H128&lt;&gt;"No issue","Unknown",IF(F128&gt;1,"Unknown",IF(F128=1,INDEX('Claims'!$C$6:$C$435,MATCH(A128,'Claims'!$B$6:$B$435,0)),IF(E128="SRC-UNCLAIMED","Unclaimed","Unknown")))))</x:f>
        <x:v>Delivered</x:v>
      </x:c>
      <x:c r="H128" s="2" t="str">
        <x:f>IF(COUNTA(A128:E128)=0,"",IF(OR(A128="",COUNTIFS($A$6:$A$505,A128)&lt;&gt;1,B128&lt;&gt;'Inputs'!$B$5,NOT(ISNUMBER(C128)),C128&lt;&gt;1),"Resolve","No issue"))</x:f>
        <x:v>No issue</x:v>
      </x:c>
    </x:row>
    <x:row r="129" ht="25" customHeight="1">
      <x:c r="A129" s="6" t="str">
        <x:v>A-124</x:v>
      </x:c>
      <x:c r="B129" s="6" t="str">
        <x:v>C-A</x:v>
      </x:c>
      <x:c r="C129" s="6" t="n">
        <x:v>1</x:v>
      </x:c>
      <x:c r="D129" s="7" t="n">
        <x:v>46296</x:v>
      </x:c>
      <x:c r="E129" s="6" t="str">
        <x:v>SRC-ORD-124</x:v>
      </x:c>
      <x:c r="F129" s="2" t="n">
        <x:f>IF(COUNTA(A129:E129)=0,"",COUNTIFS('Claims'!$B$6:$B$435,A129))</x:f>
        <x:v>1</x:v>
      </x:c>
      <x:c r="G129" s="2" t="str">
        <x:f>IF(COUNTA(A129:E129)=0,"",IF(H129&lt;&gt;"No issue","Unknown",IF(F129&gt;1,"Unknown",IF(F129=1,INDEX('Claims'!$C$6:$C$435,MATCH(A129,'Claims'!$B$6:$B$435,0)),IF(E129="SRC-UNCLAIMED","Unclaimed","Unknown")))))</x:f>
        <x:v>Delivered</x:v>
      </x:c>
      <x:c r="H129" s="2" t="str">
        <x:f>IF(COUNTA(A129:E129)=0,"",IF(OR(A129="",COUNTIFS($A$6:$A$505,A129)&lt;&gt;1,B129&lt;&gt;'Inputs'!$B$5,NOT(ISNUMBER(C129)),C129&lt;&gt;1),"Resolve","No issue"))</x:f>
        <x:v>No issue</x:v>
      </x:c>
    </x:row>
    <x:row r="130" ht="25" customHeight="1">
      <x:c r="A130" s="6" t="str">
        <x:v>A-125</x:v>
      </x:c>
      <x:c r="B130" s="6" t="str">
        <x:v>C-A</x:v>
      </x:c>
      <x:c r="C130" s="6" t="n">
        <x:v>1</x:v>
      </x:c>
      <x:c r="D130" s="7" t="n">
        <x:v>46296</x:v>
      </x:c>
      <x:c r="E130" s="6" t="str">
        <x:v>SRC-ORD-125</x:v>
      </x:c>
      <x:c r="F130" s="2" t="n">
        <x:f>IF(COUNTA(A130:E130)=0,"",COUNTIFS('Claims'!$B$6:$B$435,A130))</x:f>
        <x:v>1</x:v>
      </x:c>
      <x:c r="G130" s="2" t="str">
        <x:f>IF(COUNTA(A130:E130)=0,"",IF(H130&lt;&gt;"No issue","Unknown",IF(F130&gt;1,"Unknown",IF(F130=1,INDEX('Claims'!$C$6:$C$435,MATCH(A130,'Claims'!$B$6:$B$435,0)),IF(E130="SRC-UNCLAIMED","Unclaimed","Unknown")))))</x:f>
        <x:v>Delivered</x:v>
      </x:c>
      <x:c r="H130" s="2" t="str">
        <x:f>IF(COUNTA(A130:E130)=0,"",IF(OR(A130="",COUNTIFS($A$6:$A$505,A130)&lt;&gt;1,B130&lt;&gt;'Inputs'!$B$5,NOT(ISNUMBER(C130)),C130&lt;&gt;1),"Resolve","No issue"))</x:f>
        <x:v>No issue</x:v>
      </x:c>
    </x:row>
    <x:row r="131" ht="25" customHeight="1">
      <x:c r="A131" s="6" t="str">
        <x:v>A-126</x:v>
      </x:c>
      <x:c r="B131" s="6" t="str">
        <x:v>C-A</x:v>
      </x:c>
      <x:c r="C131" s="6" t="n">
        <x:v>1</x:v>
      </x:c>
      <x:c r="D131" s="7" t="n">
        <x:v>46296</x:v>
      </x:c>
      <x:c r="E131" s="6" t="str">
        <x:v>SRC-ORD-126</x:v>
      </x:c>
      <x:c r="F131" s="2" t="n">
        <x:f>IF(COUNTA(A131:E131)=0,"",COUNTIFS('Claims'!$B$6:$B$435,A131))</x:f>
        <x:v>1</x:v>
      </x:c>
      <x:c r="G131" s="2" t="str">
        <x:f>IF(COUNTA(A131:E131)=0,"",IF(H131&lt;&gt;"No issue","Unknown",IF(F131&gt;1,"Unknown",IF(F131=1,INDEX('Claims'!$C$6:$C$435,MATCH(A131,'Claims'!$B$6:$B$435,0)),IF(E131="SRC-UNCLAIMED","Unclaimed","Unknown")))))</x:f>
        <x:v>Delivered</x:v>
      </x:c>
      <x:c r="H131" s="2" t="str">
        <x:f>IF(COUNTA(A131:E131)=0,"",IF(OR(A131="",COUNTIFS($A$6:$A$505,A131)&lt;&gt;1,B131&lt;&gt;'Inputs'!$B$5,NOT(ISNUMBER(C131)),C131&lt;&gt;1),"Resolve","No issue"))</x:f>
        <x:v>No issue</x:v>
      </x:c>
    </x:row>
    <x:row r="132" ht="25" customHeight="1">
      <x:c r="A132" s="6" t="str">
        <x:v>A-127</x:v>
      </x:c>
      <x:c r="B132" s="6" t="str">
        <x:v>C-A</x:v>
      </x:c>
      <x:c r="C132" s="6" t="n">
        <x:v>1</x:v>
      </x:c>
      <x:c r="D132" s="7" t="n">
        <x:v>46296</x:v>
      </x:c>
      <x:c r="E132" s="6" t="str">
        <x:v>SRC-ORD-127</x:v>
      </x:c>
      <x:c r="F132" s="2" t="n">
        <x:f>IF(COUNTA(A132:E132)=0,"",COUNTIFS('Claims'!$B$6:$B$435,A132))</x:f>
        <x:v>1</x:v>
      </x:c>
      <x:c r="G132" s="2" t="str">
        <x:f>IF(COUNTA(A132:E132)=0,"",IF(H132&lt;&gt;"No issue","Unknown",IF(F132&gt;1,"Unknown",IF(F132=1,INDEX('Claims'!$C$6:$C$435,MATCH(A132,'Claims'!$B$6:$B$435,0)),IF(E132="SRC-UNCLAIMED","Unclaimed","Unknown")))))</x:f>
        <x:v>Delivered</x:v>
      </x:c>
      <x:c r="H132" s="2" t="str">
        <x:f>IF(COUNTA(A132:E132)=0,"",IF(OR(A132="",COUNTIFS($A$6:$A$505,A132)&lt;&gt;1,B132&lt;&gt;'Inputs'!$B$5,NOT(ISNUMBER(C132)),C132&lt;&gt;1),"Resolve","No issue"))</x:f>
        <x:v>No issue</x:v>
      </x:c>
    </x:row>
    <x:row r="133" ht="25" customHeight="1">
      <x:c r="A133" s="6" t="str">
        <x:v>A-128</x:v>
      </x:c>
      <x:c r="B133" s="6" t="str">
        <x:v>C-A</x:v>
      </x:c>
      <x:c r="C133" s="6" t="n">
        <x:v>1</x:v>
      </x:c>
      <x:c r="D133" s="7" t="n">
        <x:v>46296</x:v>
      </x:c>
      <x:c r="E133" s="6" t="str">
        <x:v>SRC-ORD-128</x:v>
      </x:c>
      <x:c r="F133" s="2" t="n">
        <x:f>IF(COUNTA(A133:E133)=0,"",COUNTIFS('Claims'!$B$6:$B$435,A133))</x:f>
        <x:v>1</x:v>
      </x:c>
      <x:c r="G133" s="2" t="str">
        <x:f>IF(COUNTA(A133:E133)=0,"",IF(H133&lt;&gt;"No issue","Unknown",IF(F133&gt;1,"Unknown",IF(F133=1,INDEX('Claims'!$C$6:$C$435,MATCH(A133,'Claims'!$B$6:$B$435,0)),IF(E133="SRC-UNCLAIMED","Unclaimed","Unknown")))))</x:f>
        <x:v>Delivered</x:v>
      </x:c>
      <x:c r="H133" s="2" t="str">
        <x:f>IF(COUNTA(A133:E133)=0,"",IF(OR(A133="",COUNTIFS($A$6:$A$505,A133)&lt;&gt;1,B133&lt;&gt;'Inputs'!$B$5,NOT(ISNUMBER(C133)),C133&lt;&gt;1),"Resolve","No issue"))</x:f>
        <x:v>No issue</x:v>
      </x:c>
    </x:row>
    <x:row r="134" ht="25" customHeight="1">
      <x:c r="A134" s="6" t="str">
        <x:v>A-129</x:v>
      </x:c>
      <x:c r="B134" s="6" t="str">
        <x:v>C-A</x:v>
      </x:c>
      <x:c r="C134" s="6" t="n">
        <x:v>1</x:v>
      </x:c>
      <x:c r="D134" s="7" t="n">
        <x:v>46296</x:v>
      </x:c>
      <x:c r="E134" s="6" t="str">
        <x:v>SRC-ORD-129</x:v>
      </x:c>
      <x:c r="F134" s="2" t="n">
        <x:f>IF(COUNTA(A134:E134)=0,"",COUNTIFS('Claims'!$B$6:$B$435,A134))</x:f>
        <x:v>1</x:v>
      </x:c>
      <x:c r="G134" s="2" t="str">
        <x:f>IF(COUNTA(A134:E134)=0,"",IF(H134&lt;&gt;"No issue","Unknown",IF(F134&gt;1,"Unknown",IF(F134=1,INDEX('Claims'!$C$6:$C$435,MATCH(A134,'Claims'!$B$6:$B$435,0)),IF(E134="SRC-UNCLAIMED","Unclaimed","Unknown")))))</x:f>
        <x:v>Delivered</x:v>
      </x:c>
      <x:c r="H134" s="2" t="str">
        <x:f>IF(COUNTA(A134:E134)=0,"",IF(OR(A134="",COUNTIFS($A$6:$A$505,A134)&lt;&gt;1,B134&lt;&gt;'Inputs'!$B$5,NOT(ISNUMBER(C134)),C134&lt;&gt;1),"Resolve","No issue"))</x:f>
        <x:v>No issue</x:v>
      </x:c>
    </x:row>
    <x:row r="135" ht="25" customHeight="1">
      <x:c r="A135" s="6" t="str">
        <x:v>A-130</x:v>
      </x:c>
      <x:c r="B135" s="6" t="str">
        <x:v>C-A</x:v>
      </x:c>
      <x:c r="C135" s="6" t="n">
        <x:v>1</x:v>
      </x:c>
      <x:c r="D135" s="7" t="n">
        <x:v>46296</x:v>
      </x:c>
      <x:c r="E135" s="6" t="str">
        <x:v>SRC-ORD-130</x:v>
      </x:c>
      <x:c r="F135" s="2" t="n">
        <x:f>IF(COUNTA(A135:E135)=0,"",COUNTIFS('Claims'!$B$6:$B$435,A135))</x:f>
        <x:v>1</x:v>
      </x:c>
      <x:c r="G135" s="2" t="str">
        <x:f>IF(COUNTA(A135:E135)=0,"",IF(H135&lt;&gt;"No issue","Unknown",IF(F135&gt;1,"Unknown",IF(F135=1,INDEX('Claims'!$C$6:$C$435,MATCH(A135,'Claims'!$B$6:$B$435,0)),IF(E135="SRC-UNCLAIMED","Unclaimed","Unknown")))))</x:f>
        <x:v>Delivered</x:v>
      </x:c>
      <x:c r="H135" s="2" t="str">
        <x:f>IF(COUNTA(A135:E135)=0,"",IF(OR(A135="",COUNTIFS($A$6:$A$505,A135)&lt;&gt;1,B135&lt;&gt;'Inputs'!$B$5,NOT(ISNUMBER(C135)),C135&lt;&gt;1),"Resolve","No issue"))</x:f>
        <x:v>No issue</x:v>
      </x:c>
    </x:row>
    <x:row r="136" ht="25" customHeight="1">
      <x:c r="A136" s="6" t="str">
        <x:v>A-131</x:v>
      </x:c>
      <x:c r="B136" s="6" t="str">
        <x:v>C-A</x:v>
      </x:c>
      <x:c r="C136" s="6" t="n">
        <x:v>1</x:v>
      </x:c>
      <x:c r="D136" s="7" t="n">
        <x:v>46296</x:v>
      </x:c>
      <x:c r="E136" s="6" t="str">
        <x:v>SRC-ORD-131</x:v>
      </x:c>
      <x:c r="F136" s="2" t="n">
        <x:f>IF(COUNTA(A136:E136)=0,"",COUNTIFS('Claims'!$B$6:$B$435,A136))</x:f>
        <x:v>1</x:v>
      </x:c>
      <x:c r="G136" s="2" t="str">
        <x:f>IF(COUNTA(A136:E136)=0,"",IF(H136&lt;&gt;"No issue","Unknown",IF(F136&gt;1,"Unknown",IF(F136=1,INDEX('Claims'!$C$6:$C$435,MATCH(A136,'Claims'!$B$6:$B$435,0)),IF(E136="SRC-UNCLAIMED","Unclaimed","Unknown")))))</x:f>
        <x:v>Delivered</x:v>
      </x:c>
      <x:c r="H136" s="2" t="str">
        <x:f>IF(COUNTA(A136:E136)=0,"",IF(OR(A136="",COUNTIFS($A$6:$A$505,A136)&lt;&gt;1,B136&lt;&gt;'Inputs'!$B$5,NOT(ISNUMBER(C136)),C136&lt;&gt;1),"Resolve","No issue"))</x:f>
        <x:v>No issue</x:v>
      </x:c>
    </x:row>
    <x:row r="137" ht="25" customHeight="1">
      <x:c r="A137" s="6" t="str">
        <x:v>A-132</x:v>
      </x:c>
      <x:c r="B137" s="6" t="str">
        <x:v>C-A</x:v>
      </x:c>
      <x:c r="C137" s="6" t="n">
        <x:v>1</x:v>
      </x:c>
      <x:c r="D137" s="7" t="n">
        <x:v>46296</x:v>
      </x:c>
      <x:c r="E137" s="6" t="str">
        <x:v>SRC-ORD-132</x:v>
      </x:c>
      <x:c r="F137" s="2" t="n">
        <x:f>IF(COUNTA(A137:E137)=0,"",COUNTIFS('Claims'!$B$6:$B$435,A137))</x:f>
        <x:v>1</x:v>
      </x:c>
      <x:c r="G137" s="2" t="str">
        <x:f>IF(COUNTA(A137:E137)=0,"",IF(H137&lt;&gt;"No issue","Unknown",IF(F137&gt;1,"Unknown",IF(F137=1,INDEX('Claims'!$C$6:$C$435,MATCH(A137,'Claims'!$B$6:$B$435,0)),IF(E137="SRC-UNCLAIMED","Unclaimed","Unknown")))))</x:f>
        <x:v>Delivered</x:v>
      </x:c>
      <x:c r="H137" s="2" t="str">
        <x:f>IF(COUNTA(A137:E137)=0,"",IF(OR(A137="",COUNTIFS($A$6:$A$505,A137)&lt;&gt;1,B137&lt;&gt;'Inputs'!$B$5,NOT(ISNUMBER(C137)),C137&lt;&gt;1),"Resolve","No issue"))</x:f>
        <x:v>No issue</x:v>
      </x:c>
    </x:row>
    <x:row r="138" ht="25" customHeight="1">
      <x:c r="A138" s="6" t="str">
        <x:v>A-133</x:v>
      </x:c>
      <x:c r="B138" s="6" t="str">
        <x:v>C-A</x:v>
      </x:c>
      <x:c r="C138" s="6" t="n">
        <x:v>1</x:v>
      </x:c>
      <x:c r="D138" s="7" t="n">
        <x:v>46296</x:v>
      </x:c>
      <x:c r="E138" s="6" t="str">
        <x:v>SRC-ORD-133</x:v>
      </x:c>
      <x:c r="F138" s="2" t="n">
        <x:f>IF(COUNTA(A138:E138)=0,"",COUNTIFS('Claims'!$B$6:$B$435,A138))</x:f>
        <x:v>1</x:v>
      </x:c>
      <x:c r="G138" s="2" t="str">
        <x:f>IF(COUNTA(A138:E138)=0,"",IF(H138&lt;&gt;"No issue","Unknown",IF(F138&gt;1,"Unknown",IF(F138=1,INDEX('Claims'!$C$6:$C$435,MATCH(A138,'Claims'!$B$6:$B$435,0)),IF(E138="SRC-UNCLAIMED","Unclaimed","Unknown")))))</x:f>
        <x:v>Delivered</x:v>
      </x:c>
      <x:c r="H138" s="2" t="str">
        <x:f>IF(COUNTA(A138:E138)=0,"",IF(OR(A138="",COUNTIFS($A$6:$A$505,A138)&lt;&gt;1,B138&lt;&gt;'Inputs'!$B$5,NOT(ISNUMBER(C138)),C138&lt;&gt;1),"Resolve","No issue"))</x:f>
        <x:v>No issue</x:v>
      </x:c>
    </x:row>
    <x:row r="139" ht="25" customHeight="1">
      <x:c r="A139" s="6" t="str">
        <x:v>A-134</x:v>
      </x:c>
      <x:c r="B139" s="6" t="str">
        <x:v>C-A</x:v>
      </x:c>
      <x:c r="C139" s="6" t="n">
        <x:v>1</x:v>
      </x:c>
      <x:c r="D139" s="7" t="n">
        <x:v>46296</x:v>
      </x:c>
      <x:c r="E139" s="6" t="str">
        <x:v>SRC-ORD-134</x:v>
      </x:c>
      <x:c r="F139" s="2" t="n">
        <x:f>IF(COUNTA(A139:E139)=0,"",COUNTIFS('Claims'!$B$6:$B$435,A139))</x:f>
        <x:v>1</x:v>
      </x:c>
      <x:c r="G139" s="2" t="str">
        <x:f>IF(COUNTA(A139:E139)=0,"",IF(H139&lt;&gt;"No issue","Unknown",IF(F139&gt;1,"Unknown",IF(F139=1,INDEX('Claims'!$C$6:$C$435,MATCH(A139,'Claims'!$B$6:$B$435,0)),IF(E139="SRC-UNCLAIMED","Unclaimed","Unknown")))))</x:f>
        <x:v>Delivered</x:v>
      </x:c>
      <x:c r="H139" s="2" t="str">
        <x:f>IF(COUNTA(A139:E139)=0,"",IF(OR(A139="",COUNTIFS($A$6:$A$505,A139)&lt;&gt;1,B139&lt;&gt;'Inputs'!$B$5,NOT(ISNUMBER(C139)),C139&lt;&gt;1),"Resolve","No issue"))</x:f>
        <x:v>No issue</x:v>
      </x:c>
    </x:row>
    <x:row r="140" ht="25" customHeight="1">
      <x:c r="A140" s="6" t="str">
        <x:v>A-135</x:v>
      </x:c>
      <x:c r="B140" s="6" t="str">
        <x:v>C-A</x:v>
      </x:c>
      <x:c r="C140" s="6" t="n">
        <x:v>1</x:v>
      </x:c>
      <x:c r="D140" s="7" t="n">
        <x:v>46296</x:v>
      </x:c>
      <x:c r="E140" s="6" t="str">
        <x:v>SRC-ORD-135</x:v>
      </x:c>
      <x:c r="F140" s="2" t="n">
        <x:f>IF(COUNTA(A140:E140)=0,"",COUNTIFS('Claims'!$B$6:$B$435,A140))</x:f>
        <x:v>1</x:v>
      </x:c>
      <x:c r="G140" s="2" t="str">
        <x:f>IF(COUNTA(A140:E140)=0,"",IF(H140&lt;&gt;"No issue","Unknown",IF(F140&gt;1,"Unknown",IF(F140=1,INDEX('Claims'!$C$6:$C$435,MATCH(A140,'Claims'!$B$6:$B$435,0)),IF(E140="SRC-UNCLAIMED","Unclaimed","Unknown")))))</x:f>
        <x:v>Delivered</x:v>
      </x:c>
      <x:c r="H140" s="2" t="str">
        <x:f>IF(COUNTA(A140:E140)=0,"",IF(OR(A140="",COUNTIFS($A$6:$A$505,A140)&lt;&gt;1,B140&lt;&gt;'Inputs'!$B$5,NOT(ISNUMBER(C140)),C140&lt;&gt;1),"Resolve","No issue"))</x:f>
        <x:v>No issue</x:v>
      </x:c>
    </x:row>
    <x:row r="141" ht="25" customHeight="1">
      <x:c r="A141" s="6" t="str">
        <x:v>A-136</x:v>
      </x:c>
      <x:c r="B141" s="6" t="str">
        <x:v>C-A</x:v>
      </x:c>
      <x:c r="C141" s="6" t="n">
        <x:v>1</x:v>
      </x:c>
      <x:c r="D141" s="7" t="n">
        <x:v>46296</x:v>
      </x:c>
      <x:c r="E141" s="6" t="str">
        <x:v>SRC-ORD-136</x:v>
      </x:c>
      <x:c r="F141" s="2" t="n">
        <x:f>IF(COUNTA(A141:E141)=0,"",COUNTIFS('Claims'!$B$6:$B$435,A141))</x:f>
        <x:v>1</x:v>
      </x:c>
      <x:c r="G141" s="2" t="str">
        <x:f>IF(COUNTA(A141:E141)=0,"",IF(H141&lt;&gt;"No issue","Unknown",IF(F141&gt;1,"Unknown",IF(F141=1,INDEX('Claims'!$C$6:$C$435,MATCH(A141,'Claims'!$B$6:$B$435,0)),IF(E141="SRC-UNCLAIMED","Unclaimed","Unknown")))))</x:f>
        <x:v>Delivered</x:v>
      </x:c>
      <x:c r="H141" s="2" t="str">
        <x:f>IF(COUNTA(A141:E141)=0,"",IF(OR(A141="",COUNTIFS($A$6:$A$505,A141)&lt;&gt;1,B141&lt;&gt;'Inputs'!$B$5,NOT(ISNUMBER(C141)),C141&lt;&gt;1),"Resolve","No issue"))</x:f>
        <x:v>No issue</x:v>
      </x:c>
    </x:row>
    <x:row r="142" ht="25" customHeight="1">
      <x:c r="A142" s="6" t="str">
        <x:v>A-137</x:v>
      </x:c>
      <x:c r="B142" s="6" t="str">
        <x:v>C-A</x:v>
      </x:c>
      <x:c r="C142" s="6" t="n">
        <x:v>1</x:v>
      </x:c>
      <x:c r="D142" s="7" t="n">
        <x:v>46296</x:v>
      </x:c>
      <x:c r="E142" s="6" t="str">
        <x:v>SRC-ORD-137</x:v>
      </x:c>
      <x:c r="F142" s="2" t="n">
        <x:f>IF(COUNTA(A142:E142)=0,"",COUNTIFS('Claims'!$B$6:$B$435,A142))</x:f>
        <x:v>1</x:v>
      </x:c>
      <x:c r="G142" s="2" t="str">
        <x:f>IF(COUNTA(A142:E142)=0,"",IF(H142&lt;&gt;"No issue","Unknown",IF(F142&gt;1,"Unknown",IF(F142=1,INDEX('Claims'!$C$6:$C$435,MATCH(A142,'Claims'!$B$6:$B$435,0)),IF(E142="SRC-UNCLAIMED","Unclaimed","Unknown")))))</x:f>
        <x:v>Delivered</x:v>
      </x:c>
      <x:c r="H142" s="2" t="str">
        <x:f>IF(COUNTA(A142:E142)=0,"",IF(OR(A142="",COUNTIFS($A$6:$A$505,A142)&lt;&gt;1,B142&lt;&gt;'Inputs'!$B$5,NOT(ISNUMBER(C142)),C142&lt;&gt;1),"Resolve","No issue"))</x:f>
        <x:v>No issue</x:v>
      </x:c>
    </x:row>
    <x:row r="143" ht="25" customHeight="1">
      <x:c r="A143" s="6" t="str">
        <x:v>A-138</x:v>
      </x:c>
      <x:c r="B143" s="6" t="str">
        <x:v>C-A</x:v>
      </x:c>
      <x:c r="C143" s="6" t="n">
        <x:v>1</x:v>
      </x:c>
      <x:c r="D143" s="7" t="n">
        <x:v>46296</x:v>
      </x:c>
      <x:c r="E143" s="6" t="str">
        <x:v>SRC-ORD-138</x:v>
      </x:c>
      <x:c r="F143" s="2" t="n">
        <x:f>IF(COUNTA(A143:E143)=0,"",COUNTIFS('Claims'!$B$6:$B$435,A143))</x:f>
        <x:v>1</x:v>
      </x:c>
      <x:c r="G143" s="2" t="str">
        <x:f>IF(COUNTA(A143:E143)=0,"",IF(H143&lt;&gt;"No issue","Unknown",IF(F143&gt;1,"Unknown",IF(F143=1,INDEX('Claims'!$C$6:$C$435,MATCH(A143,'Claims'!$B$6:$B$435,0)),IF(E143="SRC-UNCLAIMED","Unclaimed","Unknown")))))</x:f>
        <x:v>Delivered</x:v>
      </x:c>
      <x:c r="H143" s="2" t="str">
        <x:f>IF(COUNTA(A143:E143)=0,"",IF(OR(A143="",COUNTIFS($A$6:$A$505,A143)&lt;&gt;1,B143&lt;&gt;'Inputs'!$B$5,NOT(ISNUMBER(C143)),C143&lt;&gt;1),"Resolve","No issue"))</x:f>
        <x:v>No issue</x:v>
      </x:c>
    </x:row>
    <x:row r="144" ht="25" customHeight="1">
      <x:c r="A144" s="6" t="str">
        <x:v>A-139</x:v>
      </x:c>
      <x:c r="B144" s="6" t="str">
        <x:v>C-A</x:v>
      </x:c>
      <x:c r="C144" s="6" t="n">
        <x:v>1</x:v>
      </x:c>
      <x:c r="D144" s="7" t="n">
        <x:v>46296</x:v>
      </x:c>
      <x:c r="E144" s="6" t="str">
        <x:v>SRC-ORD-139</x:v>
      </x:c>
      <x:c r="F144" s="2" t="n">
        <x:f>IF(COUNTA(A144:E144)=0,"",COUNTIFS('Claims'!$B$6:$B$435,A144))</x:f>
        <x:v>1</x:v>
      </x:c>
      <x:c r="G144" s="2" t="str">
        <x:f>IF(COUNTA(A144:E144)=0,"",IF(H144&lt;&gt;"No issue","Unknown",IF(F144&gt;1,"Unknown",IF(F144=1,INDEX('Claims'!$C$6:$C$435,MATCH(A144,'Claims'!$B$6:$B$435,0)),IF(E144="SRC-UNCLAIMED","Unclaimed","Unknown")))))</x:f>
        <x:v>Delivered</x:v>
      </x:c>
      <x:c r="H144" s="2" t="str">
        <x:f>IF(COUNTA(A144:E144)=0,"",IF(OR(A144="",COUNTIFS($A$6:$A$505,A144)&lt;&gt;1,B144&lt;&gt;'Inputs'!$B$5,NOT(ISNUMBER(C144)),C144&lt;&gt;1),"Resolve","No issue"))</x:f>
        <x:v>No issue</x:v>
      </x:c>
    </x:row>
    <x:row r="145" ht="25" customHeight="1">
      <x:c r="A145" s="6" t="str">
        <x:v>A-140</x:v>
      </x:c>
      <x:c r="B145" s="6" t="str">
        <x:v>C-A</x:v>
      </x:c>
      <x:c r="C145" s="6" t="n">
        <x:v>1</x:v>
      </x:c>
      <x:c r="D145" s="7" t="n">
        <x:v>46296</x:v>
      </x:c>
      <x:c r="E145" s="6" t="str">
        <x:v>SRC-ORD-140</x:v>
      </x:c>
      <x:c r="F145" s="2" t="n">
        <x:f>IF(COUNTA(A145:E145)=0,"",COUNTIFS('Claims'!$B$6:$B$435,A145))</x:f>
        <x:v>1</x:v>
      </x:c>
      <x:c r="G145" s="2" t="str">
        <x:f>IF(COUNTA(A145:E145)=0,"",IF(H145&lt;&gt;"No issue","Unknown",IF(F145&gt;1,"Unknown",IF(F145=1,INDEX('Claims'!$C$6:$C$435,MATCH(A145,'Claims'!$B$6:$B$435,0)),IF(E145="SRC-UNCLAIMED","Unclaimed","Unknown")))))</x:f>
        <x:v>Delivered</x:v>
      </x:c>
      <x:c r="H145" s="2" t="str">
        <x:f>IF(COUNTA(A145:E145)=0,"",IF(OR(A145="",COUNTIFS($A$6:$A$505,A145)&lt;&gt;1,B145&lt;&gt;'Inputs'!$B$5,NOT(ISNUMBER(C145)),C145&lt;&gt;1),"Resolve","No issue"))</x:f>
        <x:v>No issue</x:v>
      </x:c>
    </x:row>
    <x:row r="146" ht="25" customHeight="1">
      <x:c r="A146" s="6" t="str">
        <x:v>A-141</x:v>
      </x:c>
      <x:c r="B146" s="6" t="str">
        <x:v>C-A</x:v>
      </x:c>
      <x:c r="C146" s="6" t="n">
        <x:v>1</x:v>
      </x:c>
      <x:c r="D146" s="7" t="n">
        <x:v>46296</x:v>
      </x:c>
      <x:c r="E146" s="6" t="str">
        <x:v>SRC-ORD-141</x:v>
      </x:c>
      <x:c r="F146" s="2" t="n">
        <x:f>IF(COUNTA(A146:E146)=0,"",COUNTIFS('Claims'!$B$6:$B$435,A146))</x:f>
        <x:v>1</x:v>
      </x:c>
      <x:c r="G146" s="2" t="str">
        <x:f>IF(COUNTA(A146:E146)=0,"",IF(H146&lt;&gt;"No issue","Unknown",IF(F146&gt;1,"Unknown",IF(F146=1,INDEX('Claims'!$C$6:$C$435,MATCH(A146,'Claims'!$B$6:$B$435,0)),IF(E146="SRC-UNCLAIMED","Unclaimed","Unknown")))))</x:f>
        <x:v>Delivered</x:v>
      </x:c>
      <x:c r="H146" s="2" t="str">
        <x:f>IF(COUNTA(A146:E146)=0,"",IF(OR(A146="",COUNTIFS($A$6:$A$505,A146)&lt;&gt;1,B146&lt;&gt;'Inputs'!$B$5,NOT(ISNUMBER(C146)),C146&lt;&gt;1),"Resolve","No issue"))</x:f>
        <x:v>No issue</x:v>
      </x:c>
    </x:row>
    <x:row r="147" ht="25" customHeight="1">
      <x:c r="A147" s="6" t="str">
        <x:v>A-142</x:v>
      </x:c>
      <x:c r="B147" s="6" t="str">
        <x:v>C-A</x:v>
      </x:c>
      <x:c r="C147" s="6" t="n">
        <x:v>1</x:v>
      </x:c>
      <x:c r="D147" s="7" t="n">
        <x:v>46296</x:v>
      </x:c>
      <x:c r="E147" s="6" t="str">
        <x:v>SRC-ORD-142</x:v>
      </x:c>
      <x:c r="F147" s="2" t="n">
        <x:f>IF(COUNTA(A147:E147)=0,"",COUNTIFS('Claims'!$B$6:$B$435,A147))</x:f>
        <x:v>1</x:v>
      </x:c>
      <x:c r="G147" s="2" t="str">
        <x:f>IF(COUNTA(A147:E147)=0,"",IF(H147&lt;&gt;"No issue","Unknown",IF(F147&gt;1,"Unknown",IF(F147=1,INDEX('Claims'!$C$6:$C$435,MATCH(A147,'Claims'!$B$6:$B$435,0)),IF(E147="SRC-UNCLAIMED","Unclaimed","Unknown")))))</x:f>
        <x:v>Delivered</x:v>
      </x:c>
      <x:c r="H147" s="2" t="str">
        <x:f>IF(COUNTA(A147:E147)=0,"",IF(OR(A147="",COUNTIFS($A$6:$A$505,A147)&lt;&gt;1,B147&lt;&gt;'Inputs'!$B$5,NOT(ISNUMBER(C147)),C147&lt;&gt;1),"Resolve","No issue"))</x:f>
        <x:v>No issue</x:v>
      </x:c>
    </x:row>
    <x:row r="148" ht="25" customHeight="1">
      <x:c r="A148" s="6" t="str">
        <x:v>A-143</x:v>
      </x:c>
      <x:c r="B148" s="6" t="str">
        <x:v>C-A</x:v>
      </x:c>
      <x:c r="C148" s="6" t="n">
        <x:v>1</x:v>
      </x:c>
      <x:c r="D148" s="7" t="n">
        <x:v>46296</x:v>
      </x:c>
      <x:c r="E148" s="6" t="str">
        <x:v>SRC-ORD-143</x:v>
      </x:c>
      <x:c r="F148" s="2" t="n">
        <x:f>IF(COUNTA(A148:E148)=0,"",COUNTIFS('Claims'!$B$6:$B$435,A148))</x:f>
        <x:v>1</x:v>
      </x:c>
      <x:c r="G148" s="2" t="str">
        <x:f>IF(COUNTA(A148:E148)=0,"",IF(H148&lt;&gt;"No issue","Unknown",IF(F148&gt;1,"Unknown",IF(F148=1,INDEX('Claims'!$C$6:$C$435,MATCH(A148,'Claims'!$B$6:$B$435,0)),IF(E148="SRC-UNCLAIMED","Unclaimed","Unknown")))))</x:f>
        <x:v>Delivered</x:v>
      </x:c>
      <x:c r="H148" s="2" t="str">
        <x:f>IF(COUNTA(A148:E148)=0,"",IF(OR(A148="",COUNTIFS($A$6:$A$505,A148)&lt;&gt;1,B148&lt;&gt;'Inputs'!$B$5,NOT(ISNUMBER(C148)),C148&lt;&gt;1),"Resolve","No issue"))</x:f>
        <x:v>No issue</x:v>
      </x:c>
    </x:row>
    <x:row r="149" ht="25" customHeight="1">
      <x:c r="A149" s="6" t="str">
        <x:v>A-144</x:v>
      </x:c>
      <x:c r="B149" s="6" t="str">
        <x:v>C-A</x:v>
      </x:c>
      <x:c r="C149" s="6" t="n">
        <x:v>1</x:v>
      </x:c>
      <x:c r="D149" s="7" t="n">
        <x:v>46296</x:v>
      </x:c>
      <x:c r="E149" s="6" t="str">
        <x:v>SRC-ORD-144</x:v>
      </x:c>
      <x:c r="F149" s="2" t="n">
        <x:f>IF(COUNTA(A149:E149)=0,"",COUNTIFS('Claims'!$B$6:$B$435,A149))</x:f>
        <x:v>1</x:v>
      </x:c>
      <x:c r="G149" s="2" t="str">
        <x:f>IF(COUNTA(A149:E149)=0,"",IF(H149&lt;&gt;"No issue","Unknown",IF(F149&gt;1,"Unknown",IF(F149=1,INDEX('Claims'!$C$6:$C$435,MATCH(A149,'Claims'!$B$6:$B$435,0)),IF(E149="SRC-UNCLAIMED","Unclaimed","Unknown")))))</x:f>
        <x:v>Delivered</x:v>
      </x:c>
      <x:c r="H149" s="2" t="str">
        <x:f>IF(COUNTA(A149:E149)=0,"",IF(OR(A149="",COUNTIFS($A$6:$A$505,A149)&lt;&gt;1,B149&lt;&gt;'Inputs'!$B$5,NOT(ISNUMBER(C149)),C149&lt;&gt;1),"Resolve","No issue"))</x:f>
        <x:v>No issue</x:v>
      </x:c>
    </x:row>
    <x:row r="150" ht="25" customHeight="1">
      <x:c r="A150" s="6" t="str">
        <x:v>A-145</x:v>
      </x:c>
      <x:c r="B150" s="6" t="str">
        <x:v>C-A</x:v>
      </x:c>
      <x:c r="C150" s="6" t="n">
        <x:v>1</x:v>
      </x:c>
      <x:c r="D150" s="7" t="n">
        <x:v>46296</x:v>
      </x:c>
      <x:c r="E150" s="6" t="str">
        <x:v>SRC-ORD-145</x:v>
      </x:c>
      <x:c r="F150" s="2" t="n">
        <x:f>IF(COUNTA(A150:E150)=0,"",COUNTIFS('Claims'!$B$6:$B$435,A150))</x:f>
        <x:v>1</x:v>
      </x:c>
      <x:c r="G150" s="2" t="str">
        <x:f>IF(COUNTA(A150:E150)=0,"",IF(H150&lt;&gt;"No issue","Unknown",IF(F150&gt;1,"Unknown",IF(F150=1,INDEX('Claims'!$C$6:$C$435,MATCH(A150,'Claims'!$B$6:$B$435,0)),IF(E150="SRC-UNCLAIMED","Unclaimed","Unknown")))))</x:f>
        <x:v>Delivered</x:v>
      </x:c>
      <x:c r="H150" s="2" t="str">
        <x:f>IF(COUNTA(A150:E150)=0,"",IF(OR(A150="",COUNTIFS($A$6:$A$505,A150)&lt;&gt;1,B150&lt;&gt;'Inputs'!$B$5,NOT(ISNUMBER(C150)),C150&lt;&gt;1),"Resolve","No issue"))</x:f>
        <x:v>No issue</x:v>
      </x:c>
    </x:row>
    <x:row r="151" ht="25" customHeight="1">
      <x:c r="A151" s="6" t="str">
        <x:v>A-146</x:v>
      </x:c>
      <x:c r="B151" s="6" t="str">
        <x:v>C-A</x:v>
      </x:c>
      <x:c r="C151" s="6" t="n">
        <x:v>1</x:v>
      </x:c>
      <x:c r="D151" s="7" t="n">
        <x:v>46296</x:v>
      </x:c>
      <x:c r="E151" s="6" t="str">
        <x:v>SRC-ORD-146</x:v>
      </x:c>
      <x:c r="F151" s="2" t="n">
        <x:f>IF(COUNTA(A151:E151)=0,"",COUNTIFS('Claims'!$B$6:$B$435,A151))</x:f>
        <x:v>1</x:v>
      </x:c>
      <x:c r="G151" s="2" t="str">
        <x:f>IF(COUNTA(A151:E151)=0,"",IF(H151&lt;&gt;"No issue","Unknown",IF(F151&gt;1,"Unknown",IF(F151=1,INDEX('Claims'!$C$6:$C$435,MATCH(A151,'Claims'!$B$6:$B$435,0)),IF(E151="SRC-UNCLAIMED","Unclaimed","Unknown")))))</x:f>
        <x:v>Delivered</x:v>
      </x:c>
      <x:c r="H151" s="2" t="str">
        <x:f>IF(COUNTA(A151:E151)=0,"",IF(OR(A151="",COUNTIFS($A$6:$A$505,A151)&lt;&gt;1,B151&lt;&gt;'Inputs'!$B$5,NOT(ISNUMBER(C151)),C151&lt;&gt;1),"Resolve","No issue"))</x:f>
        <x:v>No issue</x:v>
      </x:c>
    </x:row>
    <x:row r="152" ht="25" customHeight="1">
      <x:c r="A152" s="6" t="str">
        <x:v>A-147</x:v>
      </x:c>
      <x:c r="B152" s="6" t="str">
        <x:v>C-A</x:v>
      </x:c>
      <x:c r="C152" s="6" t="n">
        <x:v>1</x:v>
      </x:c>
      <x:c r="D152" s="7" t="n">
        <x:v>46296</x:v>
      </x:c>
      <x:c r="E152" s="6" t="str">
        <x:v>SRC-ORD-147</x:v>
      </x:c>
      <x:c r="F152" s="2" t="n">
        <x:f>IF(COUNTA(A152:E152)=0,"",COUNTIFS('Claims'!$B$6:$B$435,A152))</x:f>
        <x:v>1</x:v>
      </x:c>
      <x:c r="G152" s="2" t="str">
        <x:f>IF(COUNTA(A152:E152)=0,"",IF(H152&lt;&gt;"No issue","Unknown",IF(F152&gt;1,"Unknown",IF(F152=1,INDEX('Claims'!$C$6:$C$435,MATCH(A152,'Claims'!$B$6:$B$435,0)),IF(E152="SRC-UNCLAIMED","Unclaimed","Unknown")))))</x:f>
        <x:v>Delivered</x:v>
      </x:c>
      <x:c r="H152" s="2" t="str">
        <x:f>IF(COUNTA(A152:E152)=0,"",IF(OR(A152="",COUNTIFS($A$6:$A$505,A152)&lt;&gt;1,B152&lt;&gt;'Inputs'!$B$5,NOT(ISNUMBER(C152)),C152&lt;&gt;1),"Resolve","No issue"))</x:f>
        <x:v>No issue</x:v>
      </x:c>
    </x:row>
    <x:row r="153" ht="25" customHeight="1">
      <x:c r="A153" s="6" t="str">
        <x:v>A-148</x:v>
      </x:c>
      <x:c r="B153" s="6" t="str">
        <x:v>C-A</x:v>
      </x:c>
      <x:c r="C153" s="6" t="n">
        <x:v>1</x:v>
      </x:c>
      <x:c r="D153" s="7" t="n">
        <x:v>46296</x:v>
      </x:c>
      <x:c r="E153" s="6" t="str">
        <x:v>SRC-ORD-148</x:v>
      </x:c>
      <x:c r="F153" s="2" t="n">
        <x:f>IF(COUNTA(A153:E153)=0,"",COUNTIFS('Claims'!$B$6:$B$435,A153))</x:f>
        <x:v>1</x:v>
      </x:c>
      <x:c r="G153" s="2" t="str">
        <x:f>IF(COUNTA(A153:E153)=0,"",IF(H153&lt;&gt;"No issue","Unknown",IF(F153&gt;1,"Unknown",IF(F153=1,INDEX('Claims'!$C$6:$C$435,MATCH(A153,'Claims'!$B$6:$B$435,0)),IF(E153="SRC-UNCLAIMED","Unclaimed","Unknown")))))</x:f>
        <x:v>Delivered</x:v>
      </x:c>
      <x:c r="H153" s="2" t="str">
        <x:f>IF(COUNTA(A153:E153)=0,"",IF(OR(A153="",COUNTIFS($A$6:$A$505,A153)&lt;&gt;1,B153&lt;&gt;'Inputs'!$B$5,NOT(ISNUMBER(C153)),C153&lt;&gt;1),"Resolve","No issue"))</x:f>
        <x:v>No issue</x:v>
      </x:c>
    </x:row>
    <x:row r="154" ht="25" customHeight="1">
      <x:c r="A154" s="6" t="str">
        <x:v>A-149</x:v>
      </x:c>
      <x:c r="B154" s="6" t="str">
        <x:v>C-A</x:v>
      </x:c>
      <x:c r="C154" s="6" t="n">
        <x:v>1</x:v>
      </x:c>
      <x:c r="D154" s="7" t="n">
        <x:v>46296</x:v>
      </x:c>
      <x:c r="E154" s="6" t="str">
        <x:v>SRC-ORD-149</x:v>
      </x:c>
      <x:c r="F154" s="2" t="n">
        <x:f>IF(COUNTA(A154:E154)=0,"",COUNTIFS('Claims'!$B$6:$B$435,A154))</x:f>
        <x:v>1</x:v>
      </x:c>
      <x:c r="G154" s="2" t="str">
        <x:f>IF(COUNTA(A154:E154)=0,"",IF(H154&lt;&gt;"No issue","Unknown",IF(F154&gt;1,"Unknown",IF(F154=1,INDEX('Claims'!$C$6:$C$435,MATCH(A154,'Claims'!$B$6:$B$435,0)),IF(E154="SRC-UNCLAIMED","Unclaimed","Unknown")))))</x:f>
        <x:v>Delivered</x:v>
      </x:c>
      <x:c r="H154" s="2" t="str">
        <x:f>IF(COUNTA(A154:E154)=0,"",IF(OR(A154="",COUNTIFS($A$6:$A$505,A154)&lt;&gt;1,B154&lt;&gt;'Inputs'!$B$5,NOT(ISNUMBER(C154)),C154&lt;&gt;1),"Resolve","No issue"))</x:f>
        <x:v>No issue</x:v>
      </x:c>
    </x:row>
    <x:row r="155" ht="25" customHeight="1">
      <x:c r="A155" s="6" t="str">
        <x:v>A-150</x:v>
      </x:c>
      <x:c r="B155" s="6" t="str">
        <x:v>C-A</x:v>
      </x:c>
      <x:c r="C155" s="6" t="n">
        <x:v>1</x:v>
      </x:c>
      <x:c r="D155" s="7" t="n">
        <x:v>46296</x:v>
      </x:c>
      <x:c r="E155" s="6" t="str">
        <x:v>SRC-ORD-150</x:v>
      </x:c>
      <x:c r="F155" s="2" t="n">
        <x:f>IF(COUNTA(A155:E155)=0,"",COUNTIFS('Claims'!$B$6:$B$435,A155))</x:f>
        <x:v>1</x:v>
      </x:c>
      <x:c r="G155" s="2" t="str">
        <x:f>IF(COUNTA(A155:E155)=0,"",IF(H155&lt;&gt;"No issue","Unknown",IF(F155&gt;1,"Unknown",IF(F155=1,INDEX('Claims'!$C$6:$C$435,MATCH(A155,'Claims'!$B$6:$B$435,0)),IF(E155="SRC-UNCLAIMED","Unclaimed","Unknown")))))</x:f>
        <x:v>Delivered</x:v>
      </x:c>
      <x:c r="H155" s="2" t="str">
        <x:f>IF(COUNTA(A155:E155)=0,"",IF(OR(A155="",COUNTIFS($A$6:$A$505,A155)&lt;&gt;1,B155&lt;&gt;'Inputs'!$B$5,NOT(ISNUMBER(C155)),C155&lt;&gt;1),"Resolve","No issue"))</x:f>
        <x:v>No issue</x:v>
      </x:c>
    </x:row>
    <x:row r="156" ht="25" customHeight="1">
      <x:c r="A156" s="6" t="str">
        <x:v>A-151</x:v>
      </x:c>
      <x:c r="B156" s="6" t="str">
        <x:v>C-A</x:v>
      </x:c>
      <x:c r="C156" s="6" t="n">
        <x:v>1</x:v>
      </x:c>
      <x:c r="D156" s="7" t="n">
        <x:v>46296</x:v>
      </x:c>
      <x:c r="E156" s="6" t="str">
        <x:v>SRC-ORD-151</x:v>
      </x:c>
      <x:c r="F156" s="2" t="n">
        <x:f>IF(COUNTA(A156:E156)=0,"",COUNTIFS('Claims'!$B$6:$B$435,A156))</x:f>
        <x:v>1</x:v>
      </x:c>
      <x:c r="G156" s="2" t="str">
        <x:f>IF(COUNTA(A156:E156)=0,"",IF(H156&lt;&gt;"No issue","Unknown",IF(F156&gt;1,"Unknown",IF(F156=1,INDEX('Claims'!$C$6:$C$435,MATCH(A156,'Claims'!$B$6:$B$435,0)),IF(E156="SRC-UNCLAIMED","Unclaimed","Unknown")))))</x:f>
        <x:v>Delivered</x:v>
      </x:c>
      <x:c r="H156" s="2" t="str">
        <x:f>IF(COUNTA(A156:E156)=0,"",IF(OR(A156="",COUNTIFS($A$6:$A$505,A156)&lt;&gt;1,B156&lt;&gt;'Inputs'!$B$5,NOT(ISNUMBER(C156)),C156&lt;&gt;1),"Resolve","No issue"))</x:f>
        <x:v>No issue</x:v>
      </x:c>
    </x:row>
    <x:row r="157" ht="25" customHeight="1">
      <x:c r="A157" s="6" t="str">
        <x:v>A-152</x:v>
      </x:c>
      <x:c r="B157" s="6" t="str">
        <x:v>C-A</x:v>
      </x:c>
      <x:c r="C157" s="6" t="n">
        <x:v>1</x:v>
      </x:c>
      <x:c r="D157" s="7" t="n">
        <x:v>46296</x:v>
      </x:c>
      <x:c r="E157" s="6" t="str">
        <x:v>SRC-ORD-152</x:v>
      </x:c>
      <x:c r="F157" s="2" t="n">
        <x:f>IF(COUNTA(A157:E157)=0,"",COUNTIFS('Claims'!$B$6:$B$435,A157))</x:f>
        <x:v>1</x:v>
      </x:c>
      <x:c r="G157" s="2" t="str">
        <x:f>IF(COUNTA(A157:E157)=0,"",IF(H157&lt;&gt;"No issue","Unknown",IF(F157&gt;1,"Unknown",IF(F157=1,INDEX('Claims'!$C$6:$C$435,MATCH(A157,'Claims'!$B$6:$B$435,0)),IF(E157="SRC-UNCLAIMED","Unclaimed","Unknown")))))</x:f>
        <x:v>Delivered</x:v>
      </x:c>
      <x:c r="H157" s="2" t="str">
        <x:f>IF(COUNTA(A157:E157)=0,"",IF(OR(A157="",COUNTIFS($A$6:$A$505,A157)&lt;&gt;1,B157&lt;&gt;'Inputs'!$B$5,NOT(ISNUMBER(C157)),C157&lt;&gt;1),"Resolve","No issue"))</x:f>
        <x:v>No issue</x:v>
      </x:c>
    </x:row>
    <x:row r="158" ht="25" customHeight="1">
      <x:c r="A158" s="6" t="str">
        <x:v>A-153</x:v>
      </x:c>
      <x:c r="B158" s="6" t="str">
        <x:v>C-A</x:v>
      </x:c>
      <x:c r="C158" s="6" t="n">
        <x:v>1</x:v>
      </x:c>
      <x:c r="D158" s="7" t="n">
        <x:v>46296</x:v>
      </x:c>
      <x:c r="E158" s="6" t="str">
        <x:v>SRC-ORD-153</x:v>
      </x:c>
      <x:c r="F158" s="2" t="n">
        <x:f>IF(COUNTA(A158:E158)=0,"",COUNTIFS('Claims'!$B$6:$B$435,A158))</x:f>
        <x:v>1</x:v>
      </x:c>
      <x:c r="G158" s="2" t="str">
        <x:f>IF(COUNTA(A158:E158)=0,"",IF(H158&lt;&gt;"No issue","Unknown",IF(F158&gt;1,"Unknown",IF(F158=1,INDEX('Claims'!$C$6:$C$435,MATCH(A158,'Claims'!$B$6:$B$435,0)),IF(E158="SRC-UNCLAIMED","Unclaimed","Unknown")))))</x:f>
        <x:v>Delivered</x:v>
      </x:c>
      <x:c r="H158" s="2" t="str">
        <x:f>IF(COUNTA(A158:E158)=0,"",IF(OR(A158="",COUNTIFS($A$6:$A$505,A158)&lt;&gt;1,B158&lt;&gt;'Inputs'!$B$5,NOT(ISNUMBER(C158)),C158&lt;&gt;1),"Resolve","No issue"))</x:f>
        <x:v>No issue</x:v>
      </x:c>
    </x:row>
    <x:row r="159" ht="25" customHeight="1">
      <x:c r="A159" s="6" t="str">
        <x:v>A-154</x:v>
      </x:c>
      <x:c r="B159" s="6" t="str">
        <x:v>C-A</x:v>
      </x:c>
      <x:c r="C159" s="6" t="n">
        <x:v>1</x:v>
      </x:c>
      <x:c r="D159" s="7" t="n">
        <x:v>46296</x:v>
      </x:c>
      <x:c r="E159" s="6" t="str">
        <x:v>SRC-ORD-154</x:v>
      </x:c>
      <x:c r="F159" s="2" t="n">
        <x:f>IF(COUNTA(A159:E159)=0,"",COUNTIFS('Claims'!$B$6:$B$435,A159))</x:f>
        <x:v>1</x:v>
      </x:c>
      <x:c r="G159" s="2" t="str">
        <x:f>IF(COUNTA(A159:E159)=0,"",IF(H159&lt;&gt;"No issue","Unknown",IF(F159&gt;1,"Unknown",IF(F159=1,INDEX('Claims'!$C$6:$C$435,MATCH(A159,'Claims'!$B$6:$B$435,0)),IF(E159="SRC-UNCLAIMED","Unclaimed","Unknown")))))</x:f>
        <x:v>Delivered</x:v>
      </x:c>
      <x:c r="H159" s="2" t="str">
        <x:f>IF(COUNTA(A159:E159)=0,"",IF(OR(A159="",COUNTIFS($A$6:$A$505,A159)&lt;&gt;1,B159&lt;&gt;'Inputs'!$B$5,NOT(ISNUMBER(C159)),C159&lt;&gt;1),"Resolve","No issue"))</x:f>
        <x:v>No issue</x:v>
      </x:c>
    </x:row>
    <x:row r="160" ht="25" customHeight="1">
      <x:c r="A160" s="6" t="str">
        <x:v>A-155</x:v>
      </x:c>
      <x:c r="B160" s="6" t="str">
        <x:v>C-A</x:v>
      </x:c>
      <x:c r="C160" s="6" t="n">
        <x:v>1</x:v>
      </x:c>
      <x:c r="D160" s="7" t="n">
        <x:v>46296</x:v>
      </x:c>
      <x:c r="E160" s="6" t="str">
        <x:v>SRC-ORD-155</x:v>
      </x:c>
      <x:c r="F160" s="2" t="n">
        <x:f>IF(COUNTA(A160:E160)=0,"",COUNTIFS('Claims'!$B$6:$B$435,A160))</x:f>
        <x:v>1</x:v>
      </x:c>
      <x:c r="G160" s="2" t="str">
        <x:f>IF(COUNTA(A160:E160)=0,"",IF(H160&lt;&gt;"No issue","Unknown",IF(F160&gt;1,"Unknown",IF(F160=1,INDEX('Claims'!$C$6:$C$435,MATCH(A160,'Claims'!$B$6:$B$435,0)),IF(E160="SRC-UNCLAIMED","Unclaimed","Unknown")))))</x:f>
        <x:v>Delivered</x:v>
      </x:c>
      <x:c r="H160" s="2" t="str">
        <x:f>IF(COUNTA(A160:E160)=0,"",IF(OR(A160="",COUNTIFS($A$6:$A$505,A160)&lt;&gt;1,B160&lt;&gt;'Inputs'!$B$5,NOT(ISNUMBER(C160)),C160&lt;&gt;1),"Resolve","No issue"))</x:f>
        <x:v>No issue</x:v>
      </x:c>
    </x:row>
    <x:row r="161" ht="25" customHeight="1">
      <x:c r="A161" s="6" t="str">
        <x:v>A-156</x:v>
      </x:c>
      <x:c r="B161" s="6" t="str">
        <x:v>C-A</x:v>
      </x:c>
      <x:c r="C161" s="6" t="n">
        <x:v>1</x:v>
      </x:c>
      <x:c r="D161" s="7" t="n">
        <x:v>46296</x:v>
      </x:c>
      <x:c r="E161" s="6" t="str">
        <x:v>SRC-ORD-156</x:v>
      </x:c>
      <x:c r="F161" s="2" t="n">
        <x:f>IF(COUNTA(A161:E161)=0,"",COUNTIFS('Claims'!$B$6:$B$435,A161))</x:f>
        <x:v>1</x:v>
      </x:c>
      <x:c r="G161" s="2" t="str">
        <x:f>IF(COUNTA(A161:E161)=0,"",IF(H161&lt;&gt;"No issue","Unknown",IF(F161&gt;1,"Unknown",IF(F161=1,INDEX('Claims'!$C$6:$C$435,MATCH(A161,'Claims'!$B$6:$B$435,0)),IF(E161="SRC-UNCLAIMED","Unclaimed","Unknown")))))</x:f>
        <x:v>Delivered</x:v>
      </x:c>
      <x:c r="H161" s="2" t="str">
        <x:f>IF(COUNTA(A161:E161)=0,"",IF(OR(A161="",COUNTIFS($A$6:$A$505,A161)&lt;&gt;1,B161&lt;&gt;'Inputs'!$B$5,NOT(ISNUMBER(C161)),C161&lt;&gt;1),"Resolve","No issue"))</x:f>
        <x:v>No issue</x:v>
      </x:c>
    </x:row>
    <x:row r="162" ht="25" customHeight="1">
      <x:c r="A162" s="6" t="str">
        <x:v>A-157</x:v>
      </x:c>
      <x:c r="B162" s="6" t="str">
        <x:v>C-A</x:v>
      </x:c>
      <x:c r="C162" s="6" t="n">
        <x:v>1</x:v>
      </x:c>
      <x:c r="D162" s="7" t="n">
        <x:v>46296</x:v>
      </x:c>
      <x:c r="E162" s="6" t="str">
        <x:v>SRC-ORD-157</x:v>
      </x:c>
      <x:c r="F162" s="2" t="n">
        <x:f>IF(COUNTA(A162:E162)=0,"",COUNTIFS('Claims'!$B$6:$B$435,A162))</x:f>
        <x:v>1</x:v>
      </x:c>
      <x:c r="G162" s="2" t="str">
        <x:f>IF(COUNTA(A162:E162)=0,"",IF(H162&lt;&gt;"No issue","Unknown",IF(F162&gt;1,"Unknown",IF(F162=1,INDEX('Claims'!$C$6:$C$435,MATCH(A162,'Claims'!$B$6:$B$435,0)),IF(E162="SRC-UNCLAIMED","Unclaimed","Unknown")))))</x:f>
        <x:v>Delivered</x:v>
      </x:c>
      <x:c r="H162" s="2" t="str">
        <x:f>IF(COUNTA(A162:E162)=0,"",IF(OR(A162="",COUNTIFS($A$6:$A$505,A162)&lt;&gt;1,B162&lt;&gt;'Inputs'!$B$5,NOT(ISNUMBER(C162)),C162&lt;&gt;1),"Resolve","No issue"))</x:f>
        <x:v>No issue</x:v>
      </x:c>
    </x:row>
    <x:row r="163" ht="25" customHeight="1">
      <x:c r="A163" s="6" t="str">
        <x:v>A-158</x:v>
      </x:c>
      <x:c r="B163" s="6" t="str">
        <x:v>C-A</x:v>
      </x:c>
      <x:c r="C163" s="6" t="n">
        <x:v>1</x:v>
      </x:c>
      <x:c r="D163" s="7" t="n">
        <x:v>46296</x:v>
      </x:c>
      <x:c r="E163" s="6" t="str">
        <x:v>SRC-ORD-158</x:v>
      </x:c>
      <x:c r="F163" s="2" t="n">
        <x:f>IF(COUNTA(A163:E163)=0,"",COUNTIFS('Claims'!$B$6:$B$435,A163))</x:f>
        <x:v>1</x:v>
      </x:c>
      <x:c r="G163" s="2" t="str">
        <x:f>IF(COUNTA(A163:E163)=0,"",IF(H163&lt;&gt;"No issue","Unknown",IF(F163&gt;1,"Unknown",IF(F163=1,INDEX('Claims'!$C$6:$C$435,MATCH(A163,'Claims'!$B$6:$B$435,0)),IF(E163="SRC-UNCLAIMED","Unclaimed","Unknown")))))</x:f>
        <x:v>Delivered</x:v>
      </x:c>
      <x:c r="H163" s="2" t="str">
        <x:f>IF(COUNTA(A163:E163)=0,"",IF(OR(A163="",COUNTIFS($A$6:$A$505,A163)&lt;&gt;1,B163&lt;&gt;'Inputs'!$B$5,NOT(ISNUMBER(C163)),C163&lt;&gt;1),"Resolve","No issue"))</x:f>
        <x:v>No issue</x:v>
      </x:c>
    </x:row>
    <x:row r="164" ht="25" customHeight="1">
      <x:c r="A164" s="6" t="str">
        <x:v>A-159</x:v>
      </x:c>
      <x:c r="B164" s="6" t="str">
        <x:v>C-A</x:v>
      </x:c>
      <x:c r="C164" s="6" t="n">
        <x:v>1</x:v>
      </x:c>
      <x:c r="D164" s="7" t="n">
        <x:v>46296</x:v>
      </x:c>
      <x:c r="E164" s="6" t="str">
        <x:v>SRC-ORD-159</x:v>
      </x:c>
      <x:c r="F164" s="2" t="n">
        <x:f>IF(COUNTA(A164:E164)=0,"",COUNTIFS('Claims'!$B$6:$B$435,A164))</x:f>
        <x:v>1</x:v>
      </x:c>
      <x:c r="G164" s="2" t="str">
        <x:f>IF(COUNTA(A164:E164)=0,"",IF(H164&lt;&gt;"No issue","Unknown",IF(F164&gt;1,"Unknown",IF(F164=1,INDEX('Claims'!$C$6:$C$435,MATCH(A164,'Claims'!$B$6:$B$435,0)),IF(E164="SRC-UNCLAIMED","Unclaimed","Unknown")))))</x:f>
        <x:v>Delivered</x:v>
      </x:c>
      <x:c r="H164" s="2" t="str">
        <x:f>IF(COUNTA(A164:E164)=0,"",IF(OR(A164="",COUNTIFS($A$6:$A$505,A164)&lt;&gt;1,B164&lt;&gt;'Inputs'!$B$5,NOT(ISNUMBER(C164)),C164&lt;&gt;1),"Resolve","No issue"))</x:f>
        <x:v>No issue</x:v>
      </x:c>
    </x:row>
    <x:row r="165" ht="25" customHeight="1">
      <x:c r="A165" s="6" t="str">
        <x:v>A-160</x:v>
      </x:c>
      <x:c r="B165" s="6" t="str">
        <x:v>C-A</x:v>
      </x:c>
      <x:c r="C165" s="6" t="n">
        <x:v>1</x:v>
      </x:c>
      <x:c r="D165" s="7" t="n">
        <x:v>46296</x:v>
      </x:c>
      <x:c r="E165" s="6" t="str">
        <x:v>SRC-ORD-160</x:v>
      </x:c>
      <x:c r="F165" s="2" t="n">
        <x:f>IF(COUNTA(A165:E165)=0,"",COUNTIFS('Claims'!$B$6:$B$435,A165))</x:f>
        <x:v>1</x:v>
      </x:c>
      <x:c r="G165" s="2" t="str">
        <x:f>IF(COUNTA(A165:E165)=0,"",IF(H165&lt;&gt;"No issue","Unknown",IF(F165&gt;1,"Unknown",IF(F165=1,INDEX('Claims'!$C$6:$C$435,MATCH(A165,'Claims'!$B$6:$B$435,0)),IF(E165="SRC-UNCLAIMED","Unclaimed","Unknown")))))</x:f>
        <x:v>Delivered</x:v>
      </x:c>
      <x:c r="H165" s="2" t="str">
        <x:f>IF(COUNTA(A165:E165)=0,"",IF(OR(A165="",COUNTIFS($A$6:$A$505,A165)&lt;&gt;1,B165&lt;&gt;'Inputs'!$B$5,NOT(ISNUMBER(C165)),C165&lt;&gt;1),"Resolve","No issue"))</x:f>
        <x:v>No issue</x:v>
      </x:c>
    </x:row>
    <x:row r="166" ht="25" customHeight="1">
      <x:c r="A166" s="6" t="str">
        <x:v>A-161</x:v>
      </x:c>
      <x:c r="B166" s="6" t="str">
        <x:v>C-A</x:v>
      </x:c>
      <x:c r="C166" s="6" t="n">
        <x:v>1</x:v>
      </x:c>
      <x:c r="D166" s="7" t="n">
        <x:v>46296</x:v>
      </x:c>
      <x:c r="E166" s="6" t="str">
        <x:v>SRC-ORD-161</x:v>
      </x:c>
      <x:c r="F166" s="2" t="n">
        <x:f>IF(COUNTA(A166:E166)=0,"",COUNTIFS('Claims'!$B$6:$B$435,A166))</x:f>
        <x:v>1</x:v>
      </x:c>
      <x:c r="G166" s="2" t="str">
        <x:f>IF(COUNTA(A166:E166)=0,"",IF(H166&lt;&gt;"No issue","Unknown",IF(F166&gt;1,"Unknown",IF(F166=1,INDEX('Claims'!$C$6:$C$435,MATCH(A166,'Claims'!$B$6:$B$435,0)),IF(E166="SRC-UNCLAIMED","Unclaimed","Unknown")))))</x:f>
        <x:v>Delivered</x:v>
      </x:c>
      <x:c r="H166" s="2" t="str">
        <x:f>IF(COUNTA(A166:E166)=0,"",IF(OR(A166="",COUNTIFS($A$6:$A$505,A166)&lt;&gt;1,B166&lt;&gt;'Inputs'!$B$5,NOT(ISNUMBER(C166)),C166&lt;&gt;1),"Resolve","No issue"))</x:f>
        <x:v>No issue</x:v>
      </x:c>
    </x:row>
    <x:row r="167" ht="25" customHeight="1">
      <x:c r="A167" s="6" t="str">
        <x:v>A-162</x:v>
      </x:c>
      <x:c r="B167" s="6" t="str">
        <x:v>C-A</x:v>
      </x:c>
      <x:c r="C167" s="6" t="n">
        <x:v>1</x:v>
      </x:c>
      <x:c r="D167" s="7" t="n">
        <x:v>46296</x:v>
      </x:c>
      <x:c r="E167" s="6" t="str">
        <x:v>SRC-ORD-162</x:v>
      </x:c>
      <x:c r="F167" s="2" t="n">
        <x:f>IF(COUNTA(A167:E167)=0,"",COUNTIFS('Claims'!$B$6:$B$435,A167))</x:f>
        <x:v>1</x:v>
      </x:c>
      <x:c r="G167" s="2" t="str">
        <x:f>IF(COUNTA(A167:E167)=0,"",IF(H167&lt;&gt;"No issue","Unknown",IF(F167&gt;1,"Unknown",IF(F167=1,INDEX('Claims'!$C$6:$C$435,MATCH(A167,'Claims'!$B$6:$B$435,0)),IF(E167="SRC-UNCLAIMED","Unclaimed","Unknown")))))</x:f>
        <x:v>Delivered</x:v>
      </x:c>
      <x:c r="H167" s="2" t="str">
        <x:f>IF(COUNTA(A167:E167)=0,"",IF(OR(A167="",COUNTIFS($A$6:$A$505,A167)&lt;&gt;1,B167&lt;&gt;'Inputs'!$B$5,NOT(ISNUMBER(C167)),C167&lt;&gt;1),"Resolve","No issue"))</x:f>
        <x:v>No issue</x:v>
      </x:c>
    </x:row>
    <x:row r="168" ht="25" customHeight="1">
      <x:c r="A168" s="6" t="str">
        <x:v>A-163</x:v>
      </x:c>
      <x:c r="B168" s="6" t="str">
        <x:v>C-A</x:v>
      </x:c>
      <x:c r="C168" s="6" t="n">
        <x:v>1</x:v>
      </x:c>
      <x:c r="D168" s="7" t="n">
        <x:v>46296</x:v>
      </x:c>
      <x:c r="E168" s="6" t="str">
        <x:v>SRC-ORD-163</x:v>
      </x:c>
      <x:c r="F168" s="2" t="n">
        <x:f>IF(COUNTA(A168:E168)=0,"",COUNTIFS('Claims'!$B$6:$B$435,A168))</x:f>
        <x:v>1</x:v>
      </x:c>
      <x:c r="G168" s="2" t="str">
        <x:f>IF(COUNTA(A168:E168)=0,"",IF(H168&lt;&gt;"No issue","Unknown",IF(F168&gt;1,"Unknown",IF(F168=1,INDEX('Claims'!$C$6:$C$435,MATCH(A168,'Claims'!$B$6:$B$435,0)),IF(E168="SRC-UNCLAIMED","Unclaimed","Unknown")))))</x:f>
        <x:v>Delivered</x:v>
      </x:c>
      <x:c r="H168" s="2" t="str">
        <x:f>IF(COUNTA(A168:E168)=0,"",IF(OR(A168="",COUNTIFS($A$6:$A$505,A168)&lt;&gt;1,B168&lt;&gt;'Inputs'!$B$5,NOT(ISNUMBER(C168)),C168&lt;&gt;1),"Resolve","No issue"))</x:f>
        <x:v>No issue</x:v>
      </x:c>
    </x:row>
    <x:row r="169" ht="25" customHeight="1">
      <x:c r="A169" s="6" t="str">
        <x:v>A-164</x:v>
      </x:c>
      <x:c r="B169" s="6" t="str">
        <x:v>C-A</x:v>
      </x:c>
      <x:c r="C169" s="6" t="n">
        <x:v>1</x:v>
      </x:c>
      <x:c r="D169" s="7" t="n">
        <x:v>46296</x:v>
      </x:c>
      <x:c r="E169" s="6" t="str">
        <x:v>SRC-ORD-164</x:v>
      </x:c>
      <x:c r="F169" s="2" t="n">
        <x:f>IF(COUNTA(A169:E169)=0,"",COUNTIFS('Claims'!$B$6:$B$435,A169))</x:f>
        <x:v>1</x:v>
      </x:c>
      <x:c r="G169" s="2" t="str">
        <x:f>IF(COUNTA(A169:E169)=0,"",IF(H169&lt;&gt;"No issue","Unknown",IF(F169&gt;1,"Unknown",IF(F169=1,INDEX('Claims'!$C$6:$C$435,MATCH(A169,'Claims'!$B$6:$B$435,0)),IF(E169="SRC-UNCLAIMED","Unclaimed","Unknown")))))</x:f>
        <x:v>Delivered</x:v>
      </x:c>
      <x:c r="H169" s="2" t="str">
        <x:f>IF(COUNTA(A169:E169)=0,"",IF(OR(A169="",COUNTIFS($A$6:$A$505,A169)&lt;&gt;1,B169&lt;&gt;'Inputs'!$B$5,NOT(ISNUMBER(C169)),C169&lt;&gt;1),"Resolve","No issue"))</x:f>
        <x:v>No issue</x:v>
      </x:c>
    </x:row>
    <x:row r="170" ht="25" customHeight="1">
      <x:c r="A170" s="6" t="str">
        <x:v>A-165</x:v>
      </x:c>
      <x:c r="B170" s="6" t="str">
        <x:v>C-A</x:v>
      </x:c>
      <x:c r="C170" s="6" t="n">
        <x:v>1</x:v>
      </x:c>
      <x:c r="D170" s="7" t="n">
        <x:v>46296</x:v>
      </x:c>
      <x:c r="E170" s="6" t="str">
        <x:v>SRC-ORD-165</x:v>
      </x:c>
      <x:c r="F170" s="2" t="n">
        <x:f>IF(COUNTA(A170:E170)=0,"",COUNTIFS('Claims'!$B$6:$B$435,A170))</x:f>
        <x:v>1</x:v>
      </x:c>
      <x:c r="G170" s="2" t="str">
        <x:f>IF(COUNTA(A170:E170)=0,"",IF(H170&lt;&gt;"No issue","Unknown",IF(F170&gt;1,"Unknown",IF(F170=1,INDEX('Claims'!$C$6:$C$435,MATCH(A170,'Claims'!$B$6:$B$435,0)),IF(E170="SRC-UNCLAIMED","Unclaimed","Unknown")))))</x:f>
        <x:v>Delivered</x:v>
      </x:c>
      <x:c r="H170" s="2" t="str">
        <x:f>IF(COUNTA(A170:E170)=0,"",IF(OR(A170="",COUNTIFS($A$6:$A$505,A170)&lt;&gt;1,B170&lt;&gt;'Inputs'!$B$5,NOT(ISNUMBER(C170)),C170&lt;&gt;1),"Resolve","No issue"))</x:f>
        <x:v>No issue</x:v>
      </x:c>
    </x:row>
    <x:row r="171" ht="25" customHeight="1">
      <x:c r="A171" s="6" t="str">
        <x:v>A-166</x:v>
      </x:c>
      <x:c r="B171" s="6" t="str">
        <x:v>C-A</x:v>
      </x:c>
      <x:c r="C171" s="6" t="n">
        <x:v>1</x:v>
      </x:c>
      <x:c r="D171" s="7" t="n">
        <x:v>46296</x:v>
      </x:c>
      <x:c r="E171" s="6" t="str">
        <x:v>SRC-ORD-166</x:v>
      </x:c>
      <x:c r="F171" s="2" t="n">
        <x:f>IF(COUNTA(A171:E171)=0,"",COUNTIFS('Claims'!$B$6:$B$435,A171))</x:f>
        <x:v>1</x:v>
      </x:c>
      <x:c r="G171" s="2" t="str">
        <x:f>IF(COUNTA(A171:E171)=0,"",IF(H171&lt;&gt;"No issue","Unknown",IF(F171&gt;1,"Unknown",IF(F171=1,INDEX('Claims'!$C$6:$C$435,MATCH(A171,'Claims'!$B$6:$B$435,0)),IF(E171="SRC-UNCLAIMED","Unclaimed","Unknown")))))</x:f>
        <x:v>Delivered</x:v>
      </x:c>
      <x:c r="H171" s="2" t="str">
        <x:f>IF(COUNTA(A171:E171)=0,"",IF(OR(A171="",COUNTIFS($A$6:$A$505,A171)&lt;&gt;1,B171&lt;&gt;'Inputs'!$B$5,NOT(ISNUMBER(C171)),C171&lt;&gt;1),"Resolve","No issue"))</x:f>
        <x:v>No issue</x:v>
      </x:c>
    </x:row>
    <x:row r="172" ht="25" customHeight="1">
      <x:c r="A172" s="6" t="str">
        <x:v>A-167</x:v>
      </x:c>
      <x:c r="B172" s="6" t="str">
        <x:v>C-A</x:v>
      </x:c>
      <x:c r="C172" s="6" t="n">
        <x:v>1</x:v>
      </x:c>
      <x:c r="D172" s="7" t="n">
        <x:v>46296</x:v>
      </x:c>
      <x:c r="E172" s="6" t="str">
        <x:v>SRC-ORD-167</x:v>
      </x:c>
      <x:c r="F172" s="2" t="n">
        <x:f>IF(COUNTA(A172:E172)=0,"",COUNTIFS('Claims'!$B$6:$B$435,A172))</x:f>
        <x:v>1</x:v>
      </x:c>
      <x:c r="G172" s="2" t="str">
        <x:f>IF(COUNTA(A172:E172)=0,"",IF(H172&lt;&gt;"No issue","Unknown",IF(F172&gt;1,"Unknown",IF(F172=1,INDEX('Claims'!$C$6:$C$435,MATCH(A172,'Claims'!$B$6:$B$435,0)),IF(E172="SRC-UNCLAIMED","Unclaimed","Unknown")))))</x:f>
        <x:v>Delivered</x:v>
      </x:c>
      <x:c r="H172" s="2" t="str">
        <x:f>IF(COUNTA(A172:E172)=0,"",IF(OR(A172="",COUNTIFS($A$6:$A$505,A172)&lt;&gt;1,B172&lt;&gt;'Inputs'!$B$5,NOT(ISNUMBER(C172)),C172&lt;&gt;1),"Resolve","No issue"))</x:f>
        <x:v>No issue</x:v>
      </x:c>
    </x:row>
    <x:row r="173" ht="25" customHeight="1">
      <x:c r="A173" s="6" t="str">
        <x:v>A-168</x:v>
      </x:c>
      <x:c r="B173" s="6" t="str">
        <x:v>C-A</x:v>
      </x:c>
      <x:c r="C173" s="6" t="n">
        <x:v>1</x:v>
      </x:c>
      <x:c r="D173" s="7" t="n">
        <x:v>46296</x:v>
      </x:c>
      <x:c r="E173" s="6" t="str">
        <x:v>SRC-ORD-168</x:v>
      </x:c>
      <x:c r="F173" s="2" t="n">
        <x:f>IF(COUNTA(A173:E173)=0,"",COUNTIFS('Claims'!$B$6:$B$435,A173))</x:f>
        <x:v>1</x:v>
      </x:c>
      <x:c r="G173" s="2" t="str">
        <x:f>IF(COUNTA(A173:E173)=0,"",IF(H173&lt;&gt;"No issue","Unknown",IF(F173&gt;1,"Unknown",IF(F173=1,INDEX('Claims'!$C$6:$C$435,MATCH(A173,'Claims'!$B$6:$B$435,0)),IF(E173="SRC-UNCLAIMED","Unclaimed","Unknown")))))</x:f>
        <x:v>Delivered</x:v>
      </x:c>
      <x:c r="H173" s="2" t="str">
        <x:f>IF(COUNTA(A173:E173)=0,"",IF(OR(A173="",COUNTIFS($A$6:$A$505,A173)&lt;&gt;1,B173&lt;&gt;'Inputs'!$B$5,NOT(ISNUMBER(C173)),C173&lt;&gt;1),"Resolve","No issue"))</x:f>
        <x:v>No issue</x:v>
      </x:c>
    </x:row>
    <x:row r="174" ht="25" customHeight="1">
      <x:c r="A174" s="6" t="str">
        <x:v>A-169</x:v>
      </x:c>
      <x:c r="B174" s="6" t="str">
        <x:v>C-A</x:v>
      </x:c>
      <x:c r="C174" s="6" t="n">
        <x:v>1</x:v>
      </x:c>
      <x:c r="D174" s="7" t="n">
        <x:v>46296</x:v>
      </x:c>
      <x:c r="E174" s="6" t="str">
        <x:v>SRC-ORD-169</x:v>
      </x:c>
      <x:c r="F174" s="2" t="n">
        <x:f>IF(COUNTA(A174:E174)=0,"",COUNTIFS('Claims'!$B$6:$B$435,A174))</x:f>
        <x:v>1</x:v>
      </x:c>
      <x:c r="G174" s="2" t="str">
        <x:f>IF(COUNTA(A174:E174)=0,"",IF(H174&lt;&gt;"No issue","Unknown",IF(F174&gt;1,"Unknown",IF(F174=1,INDEX('Claims'!$C$6:$C$435,MATCH(A174,'Claims'!$B$6:$B$435,0)),IF(E174="SRC-UNCLAIMED","Unclaimed","Unknown")))))</x:f>
        <x:v>Delivered</x:v>
      </x:c>
      <x:c r="H174" s="2" t="str">
        <x:f>IF(COUNTA(A174:E174)=0,"",IF(OR(A174="",COUNTIFS($A$6:$A$505,A174)&lt;&gt;1,B174&lt;&gt;'Inputs'!$B$5,NOT(ISNUMBER(C174)),C174&lt;&gt;1),"Resolve","No issue"))</x:f>
        <x:v>No issue</x:v>
      </x:c>
    </x:row>
    <x:row r="175" ht="25" customHeight="1">
      <x:c r="A175" s="6" t="str">
        <x:v>A-170</x:v>
      </x:c>
      <x:c r="B175" s="6" t="str">
        <x:v>C-A</x:v>
      </x:c>
      <x:c r="C175" s="6" t="n">
        <x:v>1</x:v>
      </x:c>
      <x:c r="D175" s="7" t="n">
        <x:v>46296</x:v>
      </x:c>
      <x:c r="E175" s="6" t="str">
        <x:v>SRC-ORD-170</x:v>
      </x:c>
      <x:c r="F175" s="2" t="n">
        <x:f>IF(COUNTA(A175:E175)=0,"",COUNTIFS('Claims'!$B$6:$B$435,A175))</x:f>
        <x:v>1</x:v>
      </x:c>
      <x:c r="G175" s="2" t="str">
        <x:f>IF(COUNTA(A175:E175)=0,"",IF(H175&lt;&gt;"No issue","Unknown",IF(F175&gt;1,"Unknown",IF(F175=1,INDEX('Claims'!$C$6:$C$435,MATCH(A175,'Claims'!$B$6:$B$435,0)),IF(E175="SRC-UNCLAIMED","Unclaimed","Unknown")))))</x:f>
        <x:v>Delivered</x:v>
      </x:c>
      <x:c r="H175" s="2" t="str">
        <x:f>IF(COUNTA(A175:E175)=0,"",IF(OR(A175="",COUNTIFS($A$6:$A$505,A175)&lt;&gt;1,B175&lt;&gt;'Inputs'!$B$5,NOT(ISNUMBER(C175)),C175&lt;&gt;1),"Resolve","No issue"))</x:f>
        <x:v>No issue</x:v>
      </x:c>
    </x:row>
    <x:row r="176" ht="25" customHeight="1">
      <x:c r="A176" s="6" t="str">
        <x:v>A-171</x:v>
      </x:c>
      <x:c r="B176" s="6" t="str">
        <x:v>C-A</x:v>
      </x:c>
      <x:c r="C176" s="6" t="n">
        <x:v>1</x:v>
      </x:c>
      <x:c r="D176" s="7" t="n">
        <x:v>46296</x:v>
      </x:c>
      <x:c r="E176" s="6" t="str">
        <x:v>SRC-ORD-171</x:v>
      </x:c>
      <x:c r="F176" s="2" t="n">
        <x:f>IF(COUNTA(A176:E176)=0,"",COUNTIFS('Claims'!$B$6:$B$435,A176))</x:f>
        <x:v>1</x:v>
      </x:c>
      <x:c r="G176" s="2" t="str">
        <x:f>IF(COUNTA(A176:E176)=0,"",IF(H176&lt;&gt;"No issue","Unknown",IF(F176&gt;1,"Unknown",IF(F176=1,INDEX('Claims'!$C$6:$C$435,MATCH(A176,'Claims'!$B$6:$B$435,0)),IF(E176="SRC-UNCLAIMED","Unclaimed","Unknown")))))</x:f>
        <x:v>Delivered</x:v>
      </x:c>
      <x:c r="H176" s="2" t="str">
        <x:f>IF(COUNTA(A176:E176)=0,"",IF(OR(A176="",COUNTIFS($A$6:$A$505,A176)&lt;&gt;1,B176&lt;&gt;'Inputs'!$B$5,NOT(ISNUMBER(C176)),C176&lt;&gt;1),"Resolve","No issue"))</x:f>
        <x:v>No issue</x:v>
      </x:c>
    </x:row>
    <x:row r="177" ht="25" customHeight="1">
      <x:c r="A177" s="6" t="str">
        <x:v>A-172</x:v>
      </x:c>
      <x:c r="B177" s="6" t="str">
        <x:v>C-A</x:v>
      </x:c>
      <x:c r="C177" s="6" t="n">
        <x:v>1</x:v>
      </x:c>
      <x:c r="D177" s="7" t="n">
        <x:v>46296</x:v>
      </x:c>
      <x:c r="E177" s="6" t="str">
        <x:v>SRC-ORD-172</x:v>
      </x:c>
      <x:c r="F177" s="2" t="n">
        <x:f>IF(COUNTA(A177:E177)=0,"",COUNTIFS('Claims'!$B$6:$B$435,A177))</x:f>
        <x:v>1</x:v>
      </x:c>
      <x:c r="G177" s="2" t="str">
        <x:f>IF(COUNTA(A177:E177)=0,"",IF(H177&lt;&gt;"No issue","Unknown",IF(F177&gt;1,"Unknown",IF(F177=1,INDEX('Claims'!$C$6:$C$435,MATCH(A177,'Claims'!$B$6:$B$435,0)),IF(E177="SRC-UNCLAIMED","Unclaimed","Unknown")))))</x:f>
        <x:v>Delivered</x:v>
      </x:c>
      <x:c r="H177" s="2" t="str">
        <x:f>IF(COUNTA(A177:E177)=0,"",IF(OR(A177="",COUNTIFS($A$6:$A$505,A177)&lt;&gt;1,B177&lt;&gt;'Inputs'!$B$5,NOT(ISNUMBER(C177)),C177&lt;&gt;1),"Resolve","No issue"))</x:f>
        <x:v>No issue</x:v>
      </x:c>
    </x:row>
    <x:row r="178" ht="25" customHeight="1">
      <x:c r="A178" s="6" t="str">
        <x:v>A-173</x:v>
      </x:c>
      <x:c r="B178" s="6" t="str">
        <x:v>C-A</x:v>
      </x:c>
      <x:c r="C178" s="6" t="n">
        <x:v>1</x:v>
      </x:c>
      <x:c r="D178" s="7" t="n">
        <x:v>46296</x:v>
      </x:c>
      <x:c r="E178" s="6" t="str">
        <x:v>SRC-ORD-173</x:v>
      </x:c>
      <x:c r="F178" s="2" t="n">
        <x:f>IF(COUNTA(A178:E178)=0,"",COUNTIFS('Claims'!$B$6:$B$435,A178))</x:f>
        <x:v>1</x:v>
      </x:c>
      <x:c r="G178" s="2" t="str">
        <x:f>IF(COUNTA(A178:E178)=0,"",IF(H178&lt;&gt;"No issue","Unknown",IF(F178&gt;1,"Unknown",IF(F178=1,INDEX('Claims'!$C$6:$C$435,MATCH(A178,'Claims'!$B$6:$B$435,0)),IF(E178="SRC-UNCLAIMED","Unclaimed","Unknown")))))</x:f>
        <x:v>Delivered</x:v>
      </x:c>
      <x:c r="H178" s="2" t="str">
        <x:f>IF(COUNTA(A178:E178)=0,"",IF(OR(A178="",COUNTIFS($A$6:$A$505,A178)&lt;&gt;1,B178&lt;&gt;'Inputs'!$B$5,NOT(ISNUMBER(C178)),C178&lt;&gt;1),"Resolve","No issue"))</x:f>
        <x:v>No issue</x:v>
      </x:c>
    </x:row>
    <x:row r="179" ht="25" customHeight="1">
      <x:c r="A179" s="6" t="str">
        <x:v>A-174</x:v>
      </x:c>
      <x:c r="B179" s="6" t="str">
        <x:v>C-A</x:v>
      </x:c>
      <x:c r="C179" s="6" t="n">
        <x:v>1</x:v>
      </x:c>
      <x:c r="D179" s="7" t="n">
        <x:v>46296</x:v>
      </x:c>
      <x:c r="E179" s="6" t="str">
        <x:v>SRC-ORD-174</x:v>
      </x:c>
      <x:c r="F179" s="2" t="n">
        <x:f>IF(COUNTA(A179:E179)=0,"",COUNTIFS('Claims'!$B$6:$B$435,A179))</x:f>
        <x:v>1</x:v>
      </x:c>
      <x:c r="G179" s="2" t="str">
        <x:f>IF(COUNTA(A179:E179)=0,"",IF(H179&lt;&gt;"No issue","Unknown",IF(F179&gt;1,"Unknown",IF(F179=1,INDEX('Claims'!$C$6:$C$435,MATCH(A179,'Claims'!$B$6:$B$435,0)),IF(E179="SRC-UNCLAIMED","Unclaimed","Unknown")))))</x:f>
        <x:v>Delivered</x:v>
      </x:c>
      <x:c r="H179" s="2" t="str">
        <x:f>IF(COUNTA(A179:E179)=0,"",IF(OR(A179="",COUNTIFS($A$6:$A$505,A179)&lt;&gt;1,B179&lt;&gt;'Inputs'!$B$5,NOT(ISNUMBER(C179)),C179&lt;&gt;1),"Resolve","No issue"))</x:f>
        <x:v>No issue</x:v>
      </x:c>
    </x:row>
    <x:row r="180" ht="25" customHeight="1">
      <x:c r="A180" s="6" t="str">
        <x:v>A-175</x:v>
      </x:c>
      <x:c r="B180" s="6" t="str">
        <x:v>C-A</x:v>
      </x:c>
      <x:c r="C180" s="6" t="n">
        <x:v>1</x:v>
      </x:c>
      <x:c r="D180" s="7" t="n">
        <x:v>46296</x:v>
      </x:c>
      <x:c r="E180" s="6" t="str">
        <x:v>SRC-ORD-175</x:v>
      </x:c>
      <x:c r="F180" s="2" t="n">
        <x:f>IF(COUNTA(A180:E180)=0,"",COUNTIFS('Claims'!$B$6:$B$435,A180))</x:f>
        <x:v>1</x:v>
      </x:c>
      <x:c r="G180" s="2" t="str">
        <x:f>IF(COUNTA(A180:E180)=0,"",IF(H180&lt;&gt;"No issue","Unknown",IF(F180&gt;1,"Unknown",IF(F180=1,INDEX('Claims'!$C$6:$C$435,MATCH(A180,'Claims'!$B$6:$B$435,0)),IF(E180="SRC-UNCLAIMED","Unclaimed","Unknown")))))</x:f>
        <x:v>Delivered</x:v>
      </x:c>
      <x:c r="H180" s="2" t="str">
        <x:f>IF(COUNTA(A180:E180)=0,"",IF(OR(A180="",COUNTIFS($A$6:$A$505,A180)&lt;&gt;1,B180&lt;&gt;'Inputs'!$B$5,NOT(ISNUMBER(C180)),C180&lt;&gt;1),"Resolve","No issue"))</x:f>
        <x:v>No issue</x:v>
      </x:c>
    </x:row>
    <x:row r="181" ht="25" customHeight="1">
      <x:c r="A181" s="6" t="str">
        <x:v>A-176</x:v>
      </x:c>
      <x:c r="B181" s="6" t="str">
        <x:v>C-A</x:v>
      </x:c>
      <x:c r="C181" s="6" t="n">
        <x:v>1</x:v>
      </x:c>
      <x:c r="D181" s="7" t="n">
        <x:v>46296</x:v>
      </x:c>
      <x:c r="E181" s="6" t="str">
        <x:v>SRC-ORD-176</x:v>
      </x:c>
      <x:c r="F181" s="2" t="n">
        <x:f>IF(COUNTA(A181:E181)=0,"",COUNTIFS('Claims'!$B$6:$B$435,A181))</x:f>
        <x:v>1</x:v>
      </x:c>
      <x:c r="G181" s="2" t="str">
        <x:f>IF(COUNTA(A181:E181)=0,"",IF(H181&lt;&gt;"No issue","Unknown",IF(F181&gt;1,"Unknown",IF(F181=1,INDEX('Claims'!$C$6:$C$435,MATCH(A181,'Claims'!$B$6:$B$435,0)),IF(E181="SRC-UNCLAIMED","Unclaimed","Unknown")))))</x:f>
        <x:v>Delivered</x:v>
      </x:c>
      <x:c r="H181" s="2" t="str">
        <x:f>IF(COUNTA(A181:E181)=0,"",IF(OR(A181="",COUNTIFS($A$6:$A$505,A181)&lt;&gt;1,B181&lt;&gt;'Inputs'!$B$5,NOT(ISNUMBER(C181)),C181&lt;&gt;1),"Resolve","No issue"))</x:f>
        <x:v>No issue</x:v>
      </x:c>
    </x:row>
    <x:row r="182" ht="25" customHeight="1">
      <x:c r="A182" s="6" t="str">
        <x:v>A-177</x:v>
      </x:c>
      <x:c r="B182" s="6" t="str">
        <x:v>C-A</x:v>
      </x:c>
      <x:c r="C182" s="6" t="n">
        <x:v>1</x:v>
      </x:c>
      <x:c r="D182" s="7" t="n">
        <x:v>46296</x:v>
      </x:c>
      <x:c r="E182" s="6" t="str">
        <x:v>SRC-ORD-177</x:v>
      </x:c>
      <x:c r="F182" s="2" t="n">
        <x:f>IF(COUNTA(A182:E182)=0,"",COUNTIFS('Claims'!$B$6:$B$435,A182))</x:f>
        <x:v>1</x:v>
      </x:c>
      <x:c r="G182" s="2" t="str">
        <x:f>IF(COUNTA(A182:E182)=0,"",IF(H182&lt;&gt;"No issue","Unknown",IF(F182&gt;1,"Unknown",IF(F182=1,INDEX('Claims'!$C$6:$C$435,MATCH(A182,'Claims'!$B$6:$B$435,0)),IF(E182="SRC-UNCLAIMED","Unclaimed","Unknown")))))</x:f>
        <x:v>Delivered</x:v>
      </x:c>
      <x:c r="H182" s="2" t="str">
        <x:f>IF(COUNTA(A182:E182)=0,"",IF(OR(A182="",COUNTIFS($A$6:$A$505,A182)&lt;&gt;1,B182&lt;&gt;'Inputs'!$B$5,NOT(ISNUMBER(C182)),C182&lt;&gt;1),"Resolve","No issue"))</x:f>
        <x:v>No issue</x:v>
      </x:c>
    </x:row>
    <x:row r="183" ht="25" customHeight="1">
      <x:c r="A183" s="6" t="str">
        <x:v>A-178</x:v>
      </x:c>
      <x:c r="B183" s="6" t="str">
        <x:v>C-A</x:v>
      </x:c>
      <x:c r="C183" s="6" t="n">
        <x:v>1</x:v>
      </x:c>
      <x:c r="D183" s="7" t="n">
        <x:v>46296</x:v>
      </x:c>
      <x:c r="E183" s="6" t="str">
        <x:v>SRC-ORD-178</x:v>
      </x:c>
      <x:c r="F183" s="2" t="n">
        <x:f>IF(COUNTA(A183:E183)=0,"",COUNTIFS('Claims'!$B$6:$B$435,A183))</x:f>
        <x:v>1</x:v>
      </x:c>
      <x:c r="G183" s="2" t="str">
        <x:f>IF(COUNTA(A183:E183)=0,"",IF(H183&lt;&gt;"No issue","Unknown",IF(F183&gt;1,"Unknown",IF(F183=1,INDEX('Claims'!$C$6:$C$435,MATCH(A183,'Claims'!$B$6:$B$435,0)),IF(E183="SRC-UNCLAIMED","Unclaimed","Unknown")))))</x:f>
        <x:v>Delivered</x:v>
      </x:c>
      <x:c r="H183" s="2" t="str">
        <x:f>IF(COUNTA(A183:E183)=0,"",IF(OR(A183="",COUNTIFS($A$6:$A$505,A183)&lt;&gt;1,B183&lt;&gt;'Inputs'!$B$5,NOT(ISNUMBER(C183)),C183&lt;&gt;1),"Resolve","No issue"))</x:f>
        <x:v>No issue</x:v>
      </x:c>
    </x:row>
    <x:row r="184" ht="25" customHeight="1">
      <x:c r="A184" s="6" t="str">
        <x:v>A-179</x:v>
      </x:c>
      <x:c r="B184" s="6" t="str">
        <x:v>C-A</x:v>
      </x:c>
      <x:c r="C184" s="6" t="n">
        <x:v>1</x:v>
      </x:c>
      <x:c r="D184" s="7" t="n">
        <x:v>46296</x:v>
      </x:c>
      <x:c r="E184" s="6" t="str">
        <x:v>SRC-ORD-179</x:v>
      </x:c>
      <x:c r="F184" s="2" t="n">
        <x:f>IF(COUNTA(A184:E184)=0,"",COUNTIFS('Claims'!$B$6:$B$435,A184))</x:f>
        <x:v>1</x:v>
      </x:c>
      <x:c r="G184" s="2" t="str">
        <x:f>IF(COUNTA(A184:E184)=0,"",IF(H184&lt;&gt;"No issue","Unknown",IF(F184&gt;1,"Unknown",IF(F184=1,INDEX('Claims'!$C$6:$C$435,MATCH(A184,'Claims'!$B$6:$B$435,0)),IF(E184="SRC-UNCLAIMED","Unclaimed","Unknown")))))</x:f>
        <x:v>Delivered</x:v>
      </x:c>
      <x:c r="H184" s="2" t="str">
        <x:f>IF(COUNTA(A184:E184)=0,"",IF(OR(A184="",COUNTIFS($A$6:$A$505,A184)&lt;&gt;1,B184&lt;&gt;'Inputs'!$B$5,NOT(ISNUMBER(C184)),C184&lt;&gt;1),"Resolve","No issue"))</x:f>
        <x:v>No issue</x:v>
      </x:c>
    </x:row>
    <x:row r="185" ht="25" customHeight="1">
      <x:c r="A185" s="6" t="str">
        <x:v>A-180</x:v>
      </x:c>
      <x:c r="B185" s="6" t="str">
        <x:v>C-A</x:v>
      </x:c>
      <x:c r="C185" s="6" t="n">
        <x:v>1</x:v>
      </x:c>
      <x:c r="D185" s="7" t="n">
        <x:v>46296</x:v>
      </x:c>
      <x:c r="E185" s="6" t="str">
        <x:v>SRC-ORD-180</x:v>
      </x:c>
      <x:c r="F185" s="2" t="n">
        <x:f>IF(COUNTA(A185:E185)=0,"",COUNTIFS('Claims'!$B$6:$B$435,A185))</x:f>
        <x:v>1</x:v>
      </x:c>
      <x:c r="G185" s="2" t="str">
        <x:f>IF(COUNTA(A185:E185)=0,"",IF(H185&lt;&gt;"No issue","Unknown",IF(F185&gt;1,"Unknown",IF(F185=1,INDEX('Claims'!$C$6:$C$435,MATCH(A185,'Claims'!$B$6:$B$435,0)),IF(E185="SRC-UNCLAIMED","Unclaimed","Unknown")))))</x:f>
        <x:v>Delivered</x:v>
      </x:c>
      <x:c r="H185" s="2" t="str">
        <x:f>IF(COUNTA(A185:E185)=0,"",IF(OR(A185="",COUNTIFS($A$6:$A$505,A185)&lt;&gt;1,B185&lt;&gt;'Inputs'!$B$5,NOT(ISNUMBER(C185)),C185&lt;&gt;1),"Resolve","No issue"))</x:f>
        <x:v>No issue</x:v>
      </x:c>
    </x:row>
    <x:row r="186" ht="25" customHeight="1">
      <x:c r="A186" s="6" t="str">
        <x:v>A-181</x:v>
      </x:c>
      <x:c r="B186" s="6" t="str">
        <x:v>C-A</x:v>
      </x:c>
      <x:c r="C186" s="6" t="n">
        <x:v>1</x:v>
      </x:c>
      <x:c r="D186" s="7" t="n">
        <x:v>46296</x:v>
      </x:c>
      <x:c r="E186" s="6" t="str">
        <x:v>SRC-ORD-181</x:v>
      </x:c>
      <x:c r="F186" s="2" t="n">
        <x:f>IF(COUNTA(A186:E186)=0,"",COUNTIFS('Claims'!$B$6:$B$435,A186))</x:f>
        <x:v>1</x:v>
      </x:c>
      <x:c r="G186" s="2" t="str">
        <x:f>IF(COUNTA(A186:E186)=0,"",IF(H186&lt;&gt;"No issue","Unknown",IF(F186&gt;1,"Unknown",IF(F186=1,INDEX('Claims'!$C$6:$C$435,MATCH(A186,'Claims'!$B$6:$B$435,0)),IF(E186="SRC-UNCLAIMED","Unclaimed","Unknown")))))</x:f>
        <x:v>Delivered</x:v>
      </x:c>
      <x:c r="H186" s="2" t="str">
        <x:f>IF(COUNTA(A186:E186)=0,"",IF(OR(A186="",COUNTIFS($A$6:$A$505,A186)&lt;&gt;1,B186&lt;&gt;'Inputs'!$B$5,NOT(ISNUMBER(C186)),C186&lt;&gt;1),"Resolve","No issue"))</x:f>
        <x:v>No issue</x:v>
      </x:c>
    </x:row>
    <x:row r="187" ht="25" customHeight="1">
      <x:c r="A187" s="6" t="str">
        <x:v>A-182</x:v>
      </x:c>
      <x:c r="B187" s="6" t="str">
        <x:v>C-A</x:v>
      </x:c>
      <x:c r="C187" s="6" t="n">
        <x:v>1</x:v>
      </x:c>
      <x:c r="D187" s="7" t="n">
        <x:v>46296</x:v>
      </x:c>
      <x:c r="E187" s="6" t="str">
        <x:v>SRC-ORD-182</x:v>
      </x:c>
      <x:c r="F187" s="2" t="n">
        <x:f>IF(COUNTA(A187:E187)=0,"",COUNTIFS('Claims'!$B$6:$B$435,A187))</x:f>
        <x:v>1</x:v>
      </x:c>
      <x:c r="G187" s="2" t="str">
        <x:f>IF(COUNTA(A187:E187)=0,"",IF(H187&lt;&gt;"No issue","Unknown",IF(F187&gt;1,"Unknown",IF(F187=1,INDEX('Claims'!$C$6:$C$435,MATCH(A187,'Claims'!$B$6:$B$435,0)),IF(E187="SRC-UNCLAIMED","Unclaimed","Unknown")))))</x:f>
        <x:v>Delivered</x:v>
      </x:c>
      <x:c r="H187" s="2" t="str">
        <x:f>IF(COUNTA(A187:E187)=0,"",IF(OR(A187="",COUNTIFS($A$6:$A$505,A187)&lt;&gt;1,B187&lt;&gt;'Inputs'!$B$5,NOT(ISNUMBER(C187)),C187&lt;&gt;1),"Resolve","No issue"))</x:f>
        <x:v>No issue</x:v>
      </x:c>
    </x:row>
    <x:row r="188" ht="25" customHeight="1">
      <x:c r="A188" s="6" t="str">
        <x:v>A-183</x:v>
      </x:c>
      <x:c r="B188" s="6" t="str">
        <x:v>C-A</x:v>
      </x:c>
      <x:c r="C188" s="6" t="n">
        <x:v>1</x:v>
      </x:c>
      <x:c r="D188" s="7" t="n">
        <x:v>46296</x:v>
      </x:c>
      <x:c r="E188" s="6" t="str">
        <x:v>SRC-ORD-183</x:v>
      </x:c>
      <x:c r="F188" s="2" t="n">
        <x:f>IF(COUNTA(A188:E188)=0,"",COUNTIFS('Claims'!$B$6:$B$435,A188))</x:f>
        <x:v>1</x:v>
      </x:c>
      <x:c r="G188" s="2" t="str">
        <x:f>IF(COUNTA(A188:E188)=0,"",IF(H188&lt;&gt;"No issue","Unknown",IF(F188&gt;1,"Unknown",IF(F188=1,INDEX('Claims'!$C$6:$C$435,MATCH(A188,'Claims'!$B$6:$B$435,0)),IF(E188="SRC-UNCLAIMED","Unclaimed","Unknown")))))</x:f>
        <x:v>Delivered</x:v>
      </x:c>
      <x:c r="H188" s="2" t="str">
        <x:f>IF(COUNTA(A188:E188)=0,"",IF(OR(A188="",COUNTIFS($A$6:$A$505,A188)&lt;&gt;1,B188&lt;&gt;'Inputs'!$B$5,NOT(ISNUMBER(C188)),C188&lt;&gt;1),"Resolve","No issue"))</x:f>
        <x:v>No issue</x:v>
      </x:c>
    </x:row>
    <x:row r="189" ht="25" customHeight="1">
      <x:c r="A189" s="6" t="str">
        <x:v>A-184</x:v>
      </x:c>
      <x:c r="B189" s="6" t="str">
        <x:v>C-A</x:v>
      </x:c>
      <x:c r="C189" s="6" t="n">
        <x:v>1</x:v>
      </x:c>
      <x:c r="D189" s="7" t="n">
        <x:v>46296</x:v>
      </x:c>
      <x:c r="E189" s="6" t="str">
        <x:v>SRC-ORD-184</x:v>
      </x:c>
      <x:c r="F189" s="2" t="n">
        <x:f>IF(COUNTA(A189:E189)=0,"",COUNTIFS('Claims'!$B$6:$B$435,A189))</x:f>
        <x:v>1</x:v>
      </x:c>
      <x:c r="G189" s="2" t="str">
        <x:f>IF(COUNTA(A189:E189)=0,"",IF(H189&lt;&gt;"No issue","Unknown",IF(F189&gt;1,"Unknown",IF(F189=1,INDEX('Claims'!$C$6:$C$435,MATCH(A189,'Claims'!$B$6:$B$435,0)),IF(E189="SRC-UNCLAIMED","Unclaimed","Unknown")))))</x:f>
        <x:v>Delivered</x:v>
      </x:c>
      <x:c r="H189" s="2" t="str">
        <x:f>IF(COUNTA(A189:E189)=0,"",IF(OR(A189="",COUNTIFS($A$6:$A$505,A189)&lt;&gt;1,B189&lt;&gt;'Inputs'!$B$5,NOT(ISNUMBER(C189)),C189&lt;&gt;1),"Resolve","No issue"))</x:f>
        <x:v>No issue</x:v>
      </x:c>
    </x:row>
    <x:row r="190" ht="25" customHeight="1">
      <x:c r="A190" s="6" t="str">
        <x:v>A-185</x:v>
      </x:c>
      <x:c r="B190" s="6" t="str">
        <x:v>C-A</x:v>
      </x:c>
      <x:c r="C190" s="6" t="n">
        <x:v>1</x:v>
      </x:c>
      <x:c r="D190" s="7" t="n">
        <x:v>46296</x:v>
      </x:c>
      <x:c r="E190" s="6" t="str">
        <x:v>SRC-ORD-185</x:v>
      </x:c>
      <x:c r="F190" s="2" t="n">
        <x:f>IF(COUNTA(A190:E190)=0,"",COUNTIFS('Claims'!$B$6:$B$435,A190))</x:f>
        <x:v>1</x:v>
      </x:c>
      <x:c r="G190" s="2" t="str">
        <x:f>IF(COUNTA(A190:E190)=0,"",IF(H190&lt;&gt;"No issue","Unknown",IF(F190&gt;1,"Unknown",IF(F190=1,INDEX('Claims'!$C$6:$C$435,MATCH(A190,'Claims'!$B$6:$B$435,0)),IF(E190="SRC-UNCLAIMED","Unclaimed","Unknown")))))</x:f>
        <x:v>Delivered</x:v>
      </x:c>
      <x:c r="H190" s="2" t="str">
        <x:f>IF(COUNTA(A190:E190)=0,"",IF(OR(A190="",COUNTIFS($A$6:$A$505,A190)&lt;&gt;1,B190&lt;&gt;'Inputs'!$B$5,NOT(ISNUMBER(C190)),C190&lt;&gt;1),"Resolve","No issue"))</x:f>
        <x:v>No issue</x:v>
      </x:c>
    </x:row>
    <x:row r="191" ht="25" customHeight="1">
      <x:c r="A191" s="6" t="str">
        <x:v>A-186</x:v>
      </x:c>
      <x:c r="B191" s="6" t="str">
        <x:v>C-A</x:v>
      </x:c>
      <x:c r="C191" s="6" t="n">
        <x:v>1</x:v>
      </x:c>
      <x:c r="D191" s="7" t="n">
        <x:v>46296</x:v>
      </x:c>
      <x:c r="E191" s="6" t="str">
        <x:v>SRC-ORD-186</x:v>
      </x:c>
      <x:c r="F191" s="2" t="n">
        <x:f>IF(COUNTA(A191:E191)=0,"",COUNTIFS('Claims'!$B$6:$B$435,A191))</x:f>
        <x:v>1</x:v>
      </x:c>
      <x:c r="G191" s="2" t="str">
        <x:f>IF(COUNTA(A191:E191)=0,"",IF(H191&lt;&gt;"No issue","Unknown",IF(F191&gt;1,"Unknown",IF(F191=1,INDEX('Claims'!$C$6:$C$435,MATCH(A191,'Claims'!$B$6:$B$435,0)),IF(E191="SRC-UNCLAIMED","Unclaimed","Unknown")))))</x:f>
        <x:v>Delivered</x:v>
      </x:c>
      <x:c r="H191" s="2" t="str">
        <x:f>IF(COUNTA(A191:E191)=0,"",IF(OR(A191="",COUNTIFS($A$6:$A$505,A191)&lt;&gt;1,B191&lt;&gt;'Inputs'!$B$5,NOT(ISNUMBER(C191)),C191&lt;&gt;1),"Resolve","No issue"))</x:f>
        <x:v>No issue</x:v>
      </x:c>
    </x:row>
    <x:row r="192" ht="25" customHeight="1">
      <x:c r="A192" s="6" t="str">
        <x:v>A-187</x:v>
      </x:c>
      <x:c r="B192" s="6" t="str">
        <x:v>C-A</x:v>
      </x:c>
      <x:c r="C192" s="6" t="n">
        <x:v>1</x:v>
      </x:c>
      <x:c r="D192" s="7" t="n">
        <x:v>46296</x:v>
      </x:c>
      <x:c r="E192" s="6" t="str">
        <x:v>SRC-ORD-187</x:v>
      </x:c>
      <x:c r="F192" s="2" t="n">
        <x:f>IF(COUNTA(A192:E192)=0,"",COUNTIFS('Claims'!$B$6:$B$435,A192))</x:f>
        <x:v>1</x:v>
      </x:c>
      <x:c r="G192" s="2" t="str">
        <x:f>IF(COUNTA(A192:E192)=0,"",IF(H192&lt;&gt;"No issue","Unknown",IF(F192&gt;1,"Unknown",IF(F192=1,INDEX('Claims'!$C$6:$C$435,MATCH(A192,'Claims'!$B$6:$B$435,0)),IF(E192="SRC-UNCLAIMED","Unclaimed","Unknown")))))</x:f>
        <x:v>Delivered</x:v>
      </x:c>
      <x:c r="H192" s="2" t="str">
        <x:f>IF(COUNTA(A192:E192)=0,"",IF(OR(A192="",COUNTIFS($A$6:$A$505,A192)&lt;&gt;1,B192&lt;&gt;'Inputs'!$B$5,NOT(ISNUMBER(C192)),C192&lt;&gt;1),"Resolve","No issue"))</x:f>
        <x:v>No issue</x:v>
      </x:c>
    </x:row>
    <x:row r="193" ht="25" customHeight="1">
      <x:c r="A193" s="6" t="str">
        <x:v>A-188</x:v>
      </x:c>
      <x:c r="B193" s="6" t="str">
        <x:v>C-A</x:v>
      </x:c>
      <x:c r="C193" s="6" t="n">
        <x:v>1</x:v>
      </x:c>
      <x:c r="D193" s="7" t="n">
        <x:v>46296</x:v>
      </x:c>
      <x:c r="E193" s="6" t="str">
        <x:v>SRC-ORD-188</x:v>
      </x:c>
      <x:c r="F193" s="2" t="n">
        <x:f>IF(COUNTA(A193:E193)=0,"",COUNTIFS('Claims'!$B$6:$B$435,A193))</x:f>
        <x:v>1</x:v>
      </x:c>
      <x:c r="G193" s="2" t="str">
        <x:f>IF(COUNTA(A193:E193)=0,"",IF(H193&lt;&gt;"No issue","Unknown",IF(F193&gt;1,"Unknown",IF(F193=1,INDEX('Claims'!$C$6:$C$435,MATCH(A193,'Claims'!$B$6:$B$435,0)),IF(E193="SRC-UNCLAIMED","Unclaimed","Unknown")))))</x:f>
        <x:v>Delivered</x:v>
      </x:c>
      <x:c r="H193" s="2" t="str">
        <x:f>IF(COUNTA(A193:E193)=0,"",IF(OR(A193="",COUNTIFS($A$6:$A$505,A193)&lt;&gt;1,B193&lt;&gt;'Inputs'!$B$5,NOT(ISNUMBER(C193)),C193&lt;&gt;1),"Resolve","No issue"))</x:f>
        <x:v>No issue</x:v>
      </x:c>
    </x:row>
    <x:row r="194" ht="25" customHeight="1">
      <x:c r="A194" s="6" t="str">
        <x:v>A-189</x:v>
      </x:c>
      <x:c r="B194" s="6" t="str">
        <x:v>C-A</x:v>
      </x:c>
      <x:c r="C194" s="6" t="n">
        <x:v>1</x:v>
      </x:c>
      <x:c r="D194" s="7" t="n">
        <x:v>46296</x:v>
      </x:c>
      <x:c r="E194" s="6" t="str">
        <x:v>SRC-ORD-189</x:v>
      </x:c>
      <x:c r="F194" s="2" t="n">
        <x:f>IF(COUNTA(A194:E194)=0,"",COUNTIFS('Claims'!$B$6:$B$435,A194))</x:f>
        <x:v>1</x:v>
      </x:c>
      <x:c r="G194" s="2" t="str">
        <x:f>IF(COUNTA(A194:E194)=0,"",IF(H194&lt;&gt;"No issue","Unknown",IF(F194&gt;1,"Unknown",IF(F194=1,INDEX('Claims'!$C$6:$C$435,MATCH(A194,'Claims'!$B$6:$B$435,0)),IF(E194="SRC-UNCLAIMED","Unclaimed","Unknown")))))</x:f>
        <x:v>Delivered</x:v>
      </x:c>
      <x:c r="H194" s="2" t="str">
        <x:f>IF(COUNTA(A194:E194)=0,"",IF(OR(A194="",COUNTIFS($A$6:$A$505,A194)&lt;&gt;1,B194&lt;&gt;'Inputs'!$B$5,NOT(ISNUMBER(C194)),C194&lt;&gt;1),"Resolve","No issue"))</x:f>
        <x:v>No issue</x:v>
      </x:c>
    </x:row>
    <x:row r="195" ht="25" customHeight="1">
      <x:c r="A195" s="6" t="str">
        <x:v>A-190</x:v>
      </x:c>
      <x:c r="B195" s="6" t="str">
        <x:v>C-A</x:v>
      </x:c>
      <x:c r="C195" s="6" t="n">
        <x:v>1</x:v>
      </x:c>
      <x:c r="D195" s="7" t="n">
        <x:v>46296</x:v>
      </x:c>
      <x:c r="E195" s="6" t="str">
        <x:v>SRC-ORD-190</x:v>
      </x:c>
      <x:c r="F195" s="2" t="n">
        <x:f>IF(COUNTA(A195:E195)=0,"",COUNTIFS('Claims'!$B$6:$B$435,A195))</x:f>
        <x:v>1</x:v>
      </x:c>
      <x:c r="G195" s="2" t="str">
        <x:f>IF(COUNTA(A195:E195)=0,"",IF(H195&lt;&gt;"No issue","Unknown",IF(F195&gt;1,"Unknown",IF(F195=1,INDEX('Claims'!$C$6:$C$435,MATCH(A195,'Claims'!$B$6:$B$435,0)),IF(E195="SRC-UNCLAIMED","Unclaimed","Unknown")))))</x:f>
        <x:v>Delivered</x:v>
      </x:c>
      <x:c r="H195" s="2" t="str">
        <x:f>IF(COUNTA(A195:E195)=0,"",IF(OR(A195="",COUNTIFS($A$6:$A$505,A195)&lt;&gt;1,B195&lt;&gt;'Inputs'!$B$5,NOT(ISNUMBER(C195)),C195&lt;&gt;1),"Resolve","No issue"))</x:f>
        <x:v>No issue</x:v>
      </x:c>
    </x:row>
    <x:row r="196" ht="25" customHeight="1">
      <x:c r="A196" s="6" t="str">
        <x:v>A-191</x:v>
      </x:c>
      <x:c r="B196" s="6" t="str">
        <x:v>C-A</x:v>
      </x:c>
      <x:c r="C196" s="6" t="n">
        <x:v>1</x:v>
      </x:c>
      <x:c r="D196" s="7" t="n">
        <x:v>46296</x:v>
      </x:c>
      <x:c r="E196" s="6" t="str">
        <x:v>SRC-ORD-191</x:v>
      </x:c>
      <x:c r="F196" s="2" t="n">
        <x:f>IF(COUNTA(A196:E196)=0,"",COUNTIFS('Claims'!$B$6:$B$435,A196))</x:f>
        <x:v>1</x:v>
      </x:c>
      <x:c r="G196" s="2" t="str">
        <x:f>IF(COUNTA(A196:E196)=0,"",IF(H196&lt;&gt;"No issue","Unknown",IF(F196&gt;1,"Unknown",IF(F196=1,INDEX('Claims'!$C$6:$C$435,MATCH(A196,'Claims'!$B$6:$B$435,0)),IF(E196="SRC-UNCLAIMED","Unclaimed","Unknown")))))</x:f>
        <x:v>Delivered</x:v>
      </x:c>
      <x:c r="H196" s="2" t="str">
        <x:f>IF(COUNTA(A196:E196)=0,"",IF(OR(A196="",COUNTIFS($A$6:$A$505,A196)&lt;&gt;1,B196&lt;&gt;'Inputs'!$B$5,NOT(ISNUMBER(C196)),C196&lt;&gt;1),"Resolve","No issue"))</x:f>
        <x:v>No issue</x:v>
      </x:c>
    </x:row>
    <x:row r="197" ht="25" customHeight="1">
      <x:c r="A197" s="6" t="str">
        <x:v>A-192</x:v>
      </x:c>
      <x:c r="B197" s="6" t="str">
        <x:v>C-A</x:v>
      </x:c>
      <x:c r="C197" s="6" t="n">
        <x:v>1</x:v>
      </x:c>
      <x:c r="D197" s="7" t="n">
        <x:v>46296</x:v>
      </x:c>
      <x:c r="E197" s="6" t="str">
        <x:v>SRC-ORD-192</x:v>
      </x:c>
      <x:c r="F197" s="2" t="n">
        <x:f>IF(COUNTA(A197:E197)=0,"",COUNTIFS('Claims'!$B$6:$B$435,A197))</x:f>
        <x:v>1</x:v>
      </x:c>
      <x:c r="G197" s="2" t="str">
        <x:f>IF(COUNTA(A197:E197)=0,"",IF(H197&lt;&gt;"No issue","Unknown",IF(F197&gt;1,"Unknown",IF(F197=1,INDEX('Claims'!$C$6:$C$435,MATCH(A197,'Claims'!$B$6:$B$435,0)),IF(E197="SRC-UNCLAIMED","Unclaimed","Unknown")))))</x:f>
        <x:v>Delivered</x:v>
      </x:c>
      <x:c r="H197" s="2" t="str">
        <x:f>IF(COUNTA(A197:E197)=0,"",IF(OR(A197="",COUNTIFS($A$6:$A$505,A197)&lt;&gt;1,B197&lt;&gt;'Inputs'!$B$5,NOT(ISNUMBER(C197)),C197&lt;&gt;1),"Resolve","No issue"))</x:f>
        <x:v>No issue</x:v>
      </x:c>
    </x:row>
    <x:row r="198" ht="25" customHeight="1">
      <x:c r="A198" s="6" t="str">
        <x:v>A-193</x:v>
      </x:c>
      <x:c r="B198" s="6" t="str">
        <x:v>C-A</x:v>
      </x:c>
      <x:c r="C198" s="6" t="n">
        <x:v>1</x:v>
      </x:c>
      <x:c r="D198" s="7" t="n">
        <x:v>46296</x:v>
      </x:c>
      <x:c r="E198" s="6" t="str">
        <x:v>SRC-ORD-193</x:v>
      </x:c>
      <x:c r="F198" s="2" t="n">
        <x:f>IF(COUNTA(A198:E198)=0,"",COUNTIFS('Claims'!$B$6:$B$435,A198))</x:f>
        <x:v>1</x:v>
      </x:c>
      <x:c r="G198" s="2" t="str">
        <x:f>IF(COUNTA(A198:E198)=0,"",IF(H198&lt;&gt;"No issue","Unknown",IF(F198&gt;1,"Unknown",IF(F198=1,INDEX('Claims'!$C$6:$C$435,MATCH(A198,'Claims'!$B$6:$B$435,0)),IF(E198="SRC-UNCLAIMED","Unclaimed","Unknown")))))</x:f>
        <x:v>Delivered</x:v>
      </x:c>
      <x:c r="H198" s="2" t="str">
        <x:f>IF(COUNTA(A198:E198)=0,"",IF(OR(A198="",COUNTIFS($A$6:$A$505,A198)&lt;&gt;1,B198&lt;&gt;'Inputs'!$B$5,NOT(ISNUMBER(C198)),C198&lt;&gt;1),"Resolve","No issue"))</x:f>
        <x:v>No issue</x:v>
      </x:c>
    </x:row>
    <x:row r="199" ht="25" customHeight="1">
      <x:c r="A199" s="6" t="str">
        <x:v>A-194</x:v>
      </x:c>
      <x:c r="B199" s="6" t="str">
        <x:v>C-A</x:v>
      </x:c>
      <x:c r="C199" s="6" t="n">
        <x:v>1</x:v>
      </x:c>
      <x:c r="D199" s="7" t="n">
        <x:v>46296</x:v>
      </x:c>
      <x:c r="E199" s="6" t="str">
        <x:v>SRC-ORD-194</x:v>
      </x:c>
      <x:c r="F199" s="2" t="n">
        <x:f>IF(COUNTA(A199:E199)=0,"",COUNTIFS('Claims'!$B$6:$B$435,A199))</x:f>
        <x:v>1</x:v>
      </x:c>
      <x:c r="G199" s="2" t="str">
        <x:f>IF(COUNTA(A199:E199)=0,"",IF(H199&lt;&gt;"No issue","Unknown",IF(F199&gt;1,"Unknown",IF(F199=1,INDEX('Claims'!$C$6:$C$435,MATCH(A199,'Claims'!$B$6:$B$435,0)),IF(E199="SRC-UNCLAIMED","Unclaimed","Unknown")))))</x:f>
        <x:v>Delivered</x:v>
      </x:c>
      <x:c r="H199" s="2" t="str">
        <x:f>IF(COUNTA(A199:E199)=0,"",IF(OR(A199="",COUNTIFS($A$6:$A$505,A199)&lt;&gt;1,B199&lt;&gt;'Inputs'!$B$5,NOT(ISNUMBER(C199)),C199&lt;&gt;1),"Resolve","No issue"))</x:f>
        <x:v>No issue</x:v>
      </x:c>
    </x:row>
    <x:row r="200" ht="25" customHeight="1">
      <x:c r="A200" s="6" t="str">
        <x:v>A-195</x:v>
      </x:c>
      <x:c r="B200" s="6" t="str">
        <x:v>C-A</x:v>
      </x:c>
      <x:c r="C200" s="6" t="n">
        <x:v>1</x:v>
      </x:c>
      <x:c r="D200" s="7" t="n">
        <x:v>46296</x:v>
      </x:c>
      <x:c r="E200" s="6" t="str">
        <x:v>SRC-ORD-195</x:v>
      </x:c>
      <x:c r="F200" s="2" t="n">
        <x:f>IF(COUNTA(A200:E200)=0,"",COUNTIFS('Claims'!$B$6:$B$435,A200))</x:f>
        <x:v>1</x:v>
      </x:c>
      <x:c r="G200" s="2" t="str">
        <x:f>IF(COUNTA(A200:E200)=0,"",IF(H200&lt;&gt;"No issue","Unknown",IF(F200&gt;1,"Unknown",IF(F200=1,INDEX('Claims'!$C$6:$C$435,MATCH(A200,'Claims'!$B$6:$B$435,0)),IF(E200="SRC-UNCLAIMED","Unclaimed","Unknown")))))</x:f>
        <x:v>Delivered</x:v>
      </x:c>
      <x:c r="H200" s="2" t="str">
        <x:f>IF(COUNTA(A200:E200)=0,"",IF(OR(A200="",COUNTIFS($A$6:$A$505,A200)&lt;&gt;1,B200&lt;&gt;'Inputs'!$B$5,NOT(ISNUMBER(C200)),C200&lt;&gt;1),"Resolve","No issue"))</x:f>
        <x:v>No issue</x:v>
      </x:c>
    </x:row>
    <x:row r="201" ht="25" customHeight="1">
      <x:c r="A201" s="6" t="str">
        <x:v>A-196</x:v>
      </x:c>
      <x:c r="B201" s="6" t="str">
        <x:v>C-A</x:v>
      </x:c>
      <x:c r="C201" s="6" t="n">
        <x:v>1</x:v>
      </x:c>
      <x:c r="D201" s="7" t="n">
        <x:v>46296</x:v>
      </x:c>
      <x:c r="E201" s="6" t="str">
        <x:v>SRC-ORD-196</x:v>
      </x:c>
      <x:c r="F201" s="2" t="n">
        <x:f>IF(COUNTA(A201:E201)=0,"",COUNTIFS('Claims'!$B$6:$B$435,A201))</x:f>
        <x:v>1</x:v>
      </x:c>
      <x:c r="G201" s="2" t="str">
        <x:f>IF(COUNTA(A201:E201)=0,"",IF(H201&lt;&gt;"No issue","Unknown",IF(F201&gt;1,"Unknown",IF(F201=1,INDEX('Claims'!$C$6:$C$435,MATCH(A201,'Claims'!$B$6:$B$435,0)),IF(E201="SRC-UNCLAIMED","Unclaimed","Unknown")))))</x:f>
        <x:v>Delivered</x:v>
      </x:c>
      <x:c r="H201" s="2" t="str">
        <x:f>IF(COUNTA(A201:E201)=0,"",IF(OR(A201="",COUNTIFS($A$6:$A$505,A201)&lt;&gt;1,B201&lt;&gt;'Inputs'!$B$5,NOT(ISNUMBER(C201)),C201&lt;&gt;1),"Resolve","No issue"))</x:f>
        <x:v>No issue</x:v>
      </x:c>
    </x:row>
    <x:row r="202" ht="25" customHeight="1">
      <x:c r="A202" s="6" t="str">
        <x:v>A-197</x:v>
      </x:c>
      <x:c r="B202" s="6" t="str">
        <x:v>C-A</x:v>
      </x:c>
      <x:c r="C202" s="6" t="n">
        <x:v>1</x:v>
      </x:c>
      <x:c r="D202" s="7" t="n">
        <x:v>46296</x:v>
      </x:c>
      <x:c r="E202" s="6" t="str">
        <x:v>SRC-ORD-197</x:v>
      </x:c>
      <x:c r="F202" s="2" t="n">
        <x:f>IF(COUNTA(A202:E202)=0,"",COUNTIFS('Claims'!$B$6:$B$435,A202))</x:f>
        <x:v>1</x:v>
      </x:c>
      <x:c r="G202" s="2" t="str">
        <x:f>IF(COUNTA(A202:E202)=0,"",IF(H202&lt;&gt;"No issue","Unknown",IF(F202&gt;1,"Unknown",IF(F202=1,INDEX('Claims'!$C$6:$C$435,MATCH(A202,'Claims'!$B$6:$B$435,0)),IF(E202="SRC-UNCLAIMED","Unclaimed","Unknown")))))</x:f>
        <x:v>Delivered</x:v>
      </x:c>
      <x:c r="H202" s="2" t="str">
        <x:f>IF(COUNTA(A202:E202)=0,"",IF(OR(A202="",COUNTIFS($A$6:$A$505,A202)&lt;&gt;1,B202&lt;&gt;'Inputs'!$B$5,NOT(ISNUMBER(C202)),C202&lt;&gt;1),"Resolve","No issue"))</x:f>
        <x:v>No issue</x:v>
      </x:c>
    </x:row>
    <x:row r="203" ht="25" customHeight="1">
      <x:c r="A203" s="6" t="str">
        <x:v>A-198</x:v>
      </x:c>
      <x:c r="B203" s="6" t="str">
        <x:v>C-A</x:v>
      </x:c>
      <x:c r="C203" s="6" t="n">
        <x:v>1</x:v>
      </x:c>
      <x:c r="D203" s="7" t="n">
        <x:v>46296</x:v>
      </x:c>
      <x:c r="E203" s="6" t="str">
        <x:v>SRC-ORD-198</x:v>
      </x:c>
      <x:c r="F203" s="2" t="n">
        <x:f>IF(COUNTA(A203:E203)=0,"",COUNTIFS('Claims'!$B$6:$B$435,A203))</x:f>
        <x:v>1</x:v>
      </x:c>
      <x:c r="G203" s="2" t="str">
        <x:f>IF(COUNTA(A203:E203)=0,"",IF(H203&lt;&gt;"No issue","Unknown",IF(F203&gt;1,"Unknown",IF(F203=1,INDEX('Claims'!$C$6:$C$435,MATCH(A203,'Claims'!$B$6:$B$435,0)),IF(E203="SRC-UNCLAIMED","Unclaimed","Unknown")))))</x:f>
        <x:v>Delivered</x:v>
      </x:c>
      <x:c r="H203" s="2" t="str">
        <x:f>IF(COUNTA(A203:E203)=0,"",IF(OR(A203="",COUNTIFS($A$6:$A$505,A203)&lt;&gt;1,B203&lt;&gt;'Inputs'!$B$5,NOT(ISNUMBER(C203)),C203&lt;&gt;1),"Resolve","No issue"))</x:f>
        <x:v>No issue</x:v>
      </x:c>
    </x:row>
    <x:row r="204" ht="25" customHeight="1">
      <x:c r="A204" s="6" t="str">
        <x:v>A-199</x:v>
      </x:c>
      <x:c r="B204" s="6" t="str">
        <x:v>C-A</x:v>
      </x:c>
      <x:c r="C204" s="6" t="n">
        <x:v>1</x:v>
      </x:c>
      <x:c r="D204" s="7" t="n">
        <x:v>46296</x:v>
      </x:c>
      <x:c r="E204" s="6" t="str">
        <x:v>SRC-ORD-199</x:v>
      </x:c>
      <x:c r="F204" s="2" t="n">
        <x:f>IF(COUNTA(A204:E204)=0,"",COUNTIFS('Claims'!$B$6:$B$435,A204))</x:f>
        <x:v>1</x:v>
      </x:c>
      <x:c r="G204" s="2" t="str">
        <x:f>IF(COUNTA(A204:E204)=0,"",IF(H204&lt;&gt;"No issue","Unknown",IF(F204&gt;1,"Unknown",IF(F204=1,INDEX('Claims'!$C$6:$C$435,MATCH(A204,'Claims'!$B$6:$B$435,0)),IF(E204="SRC-UNCLAIMED","Unclaimed","Unknown")))))</x:f>
        <x:v>Delivered</x:v>
      </x:c>
      <x:c r="H204" s="2" t="str">
        <x:f>IF(COUNTA(A204:E204)=0,"",IF(OR(A204="",COUNTIFS($A$6:$A$505,A204)&lt;&gt;1,B204&lt;&gt;'Inputs'!$B$5,NOT(ISNUMBER(C204)),C204&lt;&gt;1),"Resolve","No issue"))</x:f>
        <x:v>No issue</x:v>
      </x:c>
    </x:row>
    <x:row r="205" ht="25" customHeight="1">
      <x:c r="A205" s="6" t="str">
        <x:v>A-200</x:v>
      </x:c>
      <x:c r="B205" s="6" t="str">
        <x:v>C-A</x:v>
      </x:c>
      <x:c r="C205" s="6" t="n">
        <x:v>1</x:v>
      </x:c>
      <x:c r="D205" s="7" t="n">
        <x:v>46296</x:v>
      </x:c>
      <x:c r="E205" s="6" t="str">
        <x:v>SRC-ORD-200</x:v>
      </x:c>
      <x:c r="F205" s="2" t="n">
        <x:f>IF(COUNTA(A205:E205)=0,"",COUNTIFS('Claims'!$B$6:$B$435,A205))</x:f>
        <x:v>1</x:v>
      </x:c>
      <x:c r="G205" s="2" t="str">
        <x:f>IF(COUNTA(A205:E205)=0,"",IF(H205&lt;&gt;"No issue","Unknown",IF(F205&gt;1,"Unknown",IF(F205=1,INDEX('Claims'!$C$6:$C$435,MATCH(A205,'Claims'!$B$6:$B$435,0)),IF(E205="SRC-UNCLAIMED","Unclaimed","Unknown")))))</x:f>
        <x:v>Delivered</x:v>
      </x:c>
      <x:c r="H205" s="2" t="str">
        <x:f>IF(COUNTA(A205:E205)=0,"",IF(OR(A205="",COUNTIFS($A$6:$A$505,A205)&lt;&gt;1,B205&lt;&gt;'Inputs'!$B$5,NOT(ISNUMBER(C205)),C205&lt;&gt;1),"Resolve","No issue"))</x:f>
        <x:v>No issue</x:v>
      </x:c>
    </x:row>
    <x:row r="206" ht="25" customHeight="1">
      <x:c r="A206" s="6" t="str">
        <x:v>A-201</x:v>
      </x:c>
      <x:c r="B206" s="6" t="str">
        <x:v>C-A</x:v>
      </x:c>
      <x:c r="C206" s="6" t="n">
        <x:v>1</x:v>
      </x:c>
      <x:c r="D206" s="7" t="n">
        <x:v>46296</x:v>
      </x:c>
      <x:c r="E206" s="6" t="str">
        <x:v>SRC-ORD-201</x:v>
      </x:c>
      <x:c r="F206" s="2" t="n">
        <x:f>IF(COUNTA(A206:E206)=0,"",COUNTIFS('Claims'!$B$6:$B$435,A206))</x:f>
        <x:v>1</x:v>
      </x:c>
      <x:c r="G206" s="2" t="str">
        <x:f>IF(COUNTA(A206:E206)=0,"",IF(H206&lt;&gt;"No issue","Unknown",IF(F206&gt;1,"Unknown",IF(F206=1,INDEX('Claims'!$C$6:$C$435,MATCH(A206,'Claims'!$B$6:$B$435,0)),IF(E206="SRC-UNCLAIMED","Unclaimed","Unknown")))))</x:f>
        <x:v>Delivered</x:v>
      </x:c>
      <x:c r="H206" s="2" t="str">
        <x:f>IF(COUNTA(A206:E206)=0,"",IF(OR(A206="",COUNTIFS($A$6:$A$505,A206)&lt;&gt;1,B206&lt;&gt;'Inputs'!$B$5,NOT(ISNUMBER(C206)),C206&lt;&gt;1),"Resolve","No issue"))</x:f>
        <x:v>No issue</x:v>
      </x:c>
    </x:row>
    <x:row r="207" ht="25" customHeight="1">
      <x:c r="A207" s="6" t="str">
        <x:v>A-202</x:v>
      </x:c>
      <x:c r="B207" s="6" t="str">
        <x:v>C-A</x:v>
      </x:c>
      <x:c r="C207" s="6" t="n">
        <x:v>1</x:v>
      </x:c>
      <x:c r="D207" s="7" t="n">
        <x:v>46296</x:v>
      </x:c>
      <x:c r="E207" s="6" t="str">
        <x:v>SRC-ORD-202</x:v>
      </x:c>
      <x:c r="F207" s="2" t="n">
        <x:f>IF(COUNTA(A207:E207)=0,"",COUNTIFS('Claims'!$B$6:$B$435,A207))</x:f>
        <x:v>1</x:v>
      </x:c>
      <x:c r="G207" s="2" t="str">
        <x:f>IF(COUNTA(A207:E207)=0,"",IF(H207&lt;&gt;"No issue","Unknown",IF(F207&gt;1,"Unknown",IF(F207=1,INDEX('Claims'!$C$6:$C$435,MATCH(A207,'Claims'!$B$6:$B$435,0)),IF(E207="SRC-UNCLAIMED","Unclaimed","Unknown")))))</x:f>
        <x:v>Delivered</x:v>
      </x:c>
      <x:c r="H207" s="2" t="str">
        <x:f>IF(COUNTA(A207:E207)=0,"",IF(OR(A207="",COUNTIFS($A$6:$A$505,A207)&lt;&gt;1,B207&lt;&gt;'Inputs'!$B$5,NOT(ISNUMBER(C207)),C207&lt;&gt;1),"Resolve","No issue"))</x:f>
        <x:v>No issue</x:v>
      </x:c>
    </x:row>
    <x:row r="208" ht="25" customHeight="1">
      <x:c r="A208" s="6" t="str">
        <x:v>A-203</x:v>
      </x:c>
      <x:c r="B208" s="6" t="str">
        <x:v>C-A</x:v>
      </x:c>
      <x:c r="C208" s="6" t="n">
        <x:v>1</x:v>
      </x:c>
      <x:c r="D208" s="7" t="n">
        <x:v>46296</x:v>
      </x:c>
      <x:c r="E208" s="6" t="str">
        <x:v>SRC-ORD-203</x:v>
      </x:c>
      <x:c r="F208" s="2" t="n">
        <x:f>IF(COUNTA(A208:E208)=0,"",COUNTIFS('Claims'!$B$6:$B$435,A208))</x:f>
        <x:v>1</x:v>
      </x:c>
      <x:c r="G208" s="2" t="str">
        <x:f>IF(COUNTA(A208:E208)=0,"",IF(H208&lt;&gt;"No issue","Unknown",IF(F208&gt;1,"Unknown",IF(F208=1,INDEX('Claims'!$C$6:$C$435,MATCH(A208,'Claims'!$B$6:$B$435,0)),IF(E208="SRC-UNCLAIMED","Unclaimed","Unknown")))))</x:f>
        <x:v>Delivered</x:v>
      </x:c>
      <x:c r="H208" s="2" t="str">
        <x:f>IF(COUNTA(A208:E208)=0,"",IF(OR(A208="",COUNTIFS($A$6:$A$505,A208)&lt;&gt;1,B208&lt;&gt;'Inputs'!$B$5,NOT(ISNUMBER(C208)),C208&lt;&gt;1),"Resolve","No issue"))</x:f>
        <x:v>No issue</x:v>
      </x:c>
    </x:row>
    <x:row r="209" ht="25" customHeight="1">
      <x:c r="A209" s="6" t="str">
        <x:v>A-204</x:v>
      </x:c>
      <x:c r="B209" s="6" t="str">
        <x:v>C-A</x:v>
      </x:c>
      <x:c r="C209" s="6" t="n">
        <x:v>1</x:v>
      </x:c>
      <x:c r="D209" s="7" t="n">
        <x:v>46296</x:v>
      </x:c>
      <x:c r="E209" s="6" t="str">
        <x:v>SRC-ORD-204</x:v>
      </x:c>
      <x:c r="F209" s="2" t="n">
        <x:f>IF(COUNTA(A209:E209)=0,"",COUNTIFS('Claims'!$B$6:$B$435,A209))</x:f>
        <x:v>1</x:v>
      </x:c>
      <x:c r="G209" s="2" t="str">
        <x:f>IF(COUNTA(A209:E209)=0,"",IF(H209&lt;&gt;"No issue","Unknown",IF(F209&gt;1,"Unknown",IF(F209=1,INDEX('Claims'!$C$6:$C$435,MATCH(A209,'Claims'!$B$6:$B$435,0)),IF(E209="SRC-UNCLAIMED","Unclaimed","Unknown")))))</x:f>
        <x:v>Delivered</x:v>
      </x:c>
      <x:c r="H209" s="2" t="str">
        <x:f>IF(COUNTA(A209:E209)=0,"",IF(OR(A209="",COUNTIFS($A$6:$A$505,A209)&lt;&gt;1,B209&lt;&gt;'Inputs'!$B$5,NOT(ISNUMBER(C209)),C209&lt;&gt;1),"Resolve","No issue"))</x:f>
        <x:v>No issue</x:v>
      </x:c>
    </x:row>
    <x:row r="210" ht="25" customHeight="1">
      <x:c r="A210" s="6" t="str">
        <x:v>A-205</x:v>
      </x:c>
      <x:c r="B210" s="6" t="str">
        <x:v>C-A</x:v>
      </x:c>
      <x:c r="C210" s="6" t="n">
        <x:v>1</x:v>
      </x:c>
      <x:c r="D210" s="7" t="n">
        <x:v>46296</x:v>
      </x:c>
      <x:c r="E210" s="6" t="str">
        <x:v>SRC-ORD-205</x:v>
      </x:c>
      <x:c r="F210" s="2" t="n">
        <x:f>IF(COUNTA(A210:E210)=0,"",COUNTIFS('Claims'!$B$6:$B$435,A210))</x:f>
        <x:v>1</x:v>
      </x:c>
      <x:c r="G210" s="2" t="str">
        <x:f>IF(COUNTA(A210:E210)=0,"",IF(H210&lt;&gt;"No issue","Unknown",IF(F210&gt;1,"Unknown",IF(F210=1,INDEX('Claims'!$C$6:$C$435,MATCH(A210,'Claims'!$B$6:$B$435,0)),IF(E210="SRC-UNCLAIMED","Unclaimed","Unknown")))))</x:f>
        <x:v>Delivered</x:v>
      </x:c>
      <x:c r="H210" s="2" t="str">
        <x:f>IF(COUNTA(A210:E210)=0,"",IF(OR(A210="",COUNTIFS($A$6:$A$505,A210)&lt;&gt;1,B210&lt;&gt;'Inputs'!$B$5,NOT(ISNUMBER(C210)),C210&lt;&gt;1),"Resolve","No issue"))</x:f>
        <x:v>No issue</x:v>
      </x:c>
    </x:row>
    <x:row r="211" ht="25" customHeight="1">
      <x:c r="A211" s="6" t="str">
        <x:v>A-206</x:v>
      </x:c>
      <x:c r="B211" s="6" t="str">
        <x:v>C-A</x:v>
      </x:c>
      <x:c r="C211" s="6" t="n">
        <x:v>1</x:v>
      </x:c>
      <x:c r="D211" s="7" t="n">
        <x:v>46296</x:v>
      </x:c>
      <x:c r="E211" s="6" t="str">
        <x:v>SRC-ORD-206</x:v>
      </x:c>
      <x:c r="F211" s="2" t="n">
        <x:f>IF(COUNTA(A211:E211)=0,"",COUNTIFS('Claims'!$B$6:$B$435,A211))</x:f>
        <x:v>1</x:v>
      </x:c>
      <x:c r="G211" s="2" t="str">
        <x:f>IF(COUNTA(A211:E211)=0,"",IF(H211&lt;&gt;"No issue","Unknown",IF(F211&gt;1,"Unknown",IF(F211=1,INDEX('Claims'!$C$6:$C$435,MATCH(A211,'Claims'!$B$6:$B$435,0)),IF(E211="SRC-UNCLAIMED","Unclaimed","Unknown")))))</x:f>
        <x:v>Delivered</x:v>
      </x:c>
      <x:c r="H211" s="2" t="str">
        <x:f>IF(COUNTA(A211:E211)=0,"",IF(OR(A211="",COUNTIFS($A$6:$A$505,A211)&lt;&gt;1,B211&lt;&gt;'Inputs'!$B$5,NOT(ISNUMBER(C211)),C211&lt;&gt;1),"Resolve","No issue"))</x:f>
        <x:v>No issue</x:v>
      </x:c>
    </x:row>
    <x:row r="212" ht="25" customHeight="1">
      <x:c r="A212" s="6" t="str">
        <x:v>A-207</x:v>
      </x:c>
      <x:c r="B212" s="6" t="str">
        <x:v>C-A</x:v>
      </x:c>
      <x:c r="C212" s="6" t="n">
        <x:v>1</x:v>
      </x:c>
      <x:c r="D212" s="7" t="n">
        <x:v>46296</x:v>
      </x:c>
      <x:c r="E212" s="6" t="str">
        <x:v>SRC-ORD-207</x:v>
      </x:c>
      <x:c r="F212" s="2" t="n">
        <x:f>IF(COUNTA(A212:E212)=0,"",COUNTIFS('Claims'!$B$6:$B$435,A212))</x:f>
        <x:v>1</x:v>
      </x:c>
      <x:c r="G212" s="2" t="str">
        <x:f>IF(COUNTA(A212:E212)=0,"",IF(H212&lt;&gt;"No issue","Unknown",IF(F212&gt;1,"Unknown",IF(F212=1,INDEX('Claims'!$C$6:$C$435,MATCH(A212,'Claims'!$B$6:$B$435,0)),IF(E212="SRC-UNCLAIMED","Unclaimed","Unknown")))))</x:f>
        <x:v>Delivered</x:v>
      </x:c>
      <x:c r="H212" s="2" t="str">
        <x:f>IF(COUNTA(A212:E212)=0,"",IF(OR(A212="",COUNTIFS($A$6:$A$505,A212)&lt;&gt;1,B212&lt;&gt;'Inputs'!$B$5,NOT(ISNUMBER(C212)),C212&lt;&gt;1),"Resolve","No issue"))</x:f>
        <x:v>No issue</x:v>
      </x:c>
    </x:row>
    <x:row r="213" ht="25" customHeight="1">
      <x:c r="A213" s="6" t="str">
        <x:v>A-208</x:v>
      </x:c>
      <x:c r="B213" s="6" t="str">
        <x:v>C-A</x:v>
      </x:c>
      <x:c r="C213" s="6" t="n">
        <x:v>1</x:v>
      </x:c>
      <x:c r="D213" s="7" t="n">
        <x:v>46296</x:v>
      </x:c>
      <x:c r="E213" s="6" t="str">
        <x:v>SRC-ORD-208</x:v>
      </x:c>
      <x:c r="F213" s="2" t="n">
        <x:f>IF(COUNTA(A213:E213)=0,"",COUNTIFS('Claims'!$B$6:$B$435,A213))</x:f>
        <x:v>1</x:v>
      </x:c>
      <x:c r="G213" s="2" t="str">
        <x:f>IF(COUNTA(A213:E213)=0,"",IF(H213&lt;&gt;"No issue","Unknown",IF(F213&gt;1,"Unknown",IF(F213=1,INDEX('Claims'!$C$6:$C$435,MATCH(A213,'Claims'!$B$6:$B$435,0)),IF(E213="SRC-UNCLAIMED","Unclaimed","Unknown")))))</x:f>
        <x:v>Delivered</x:v>
      </x:c>
      <x:c r="H213" s="2" t="str">
        <x:f>IF(COUNTA(A213:E213)=0,"",IF(OR(A213="",COUNTIFS($A$6:$A$505,A213)&lt;&gt;1,B213&lt;&gt;'Inputs'!$B$5,NOT(ISNUMBER(C213)),C213&lt;&gt;1),"Resolve","No issue"))</x:f>
        <x:v>No issue</x:v>
      </x:c>
    </x:row>
    <x:row r="214" ht="25" customHeight="1">
      <x:c r="A214" s="6" t="str">
        <x:v>A-209</x:v>
      </x:c>
      <x:c r="B214" s="6" t="str">
        <x:v>C-A</x:v>
      </x:c>
      <x:c r="C214" s="6" t="n">
        <x:v>1</x:v>
      </x:c>
      <x:c r="D214" s="7" t="n">
        <x:v>46296</x:v>
      </x:c>
      <x:c r="E214" s="6" t="str">
        <x:v>SRC-ORD-209</x:v>
      </x:c>
      <x:c r="F214" s="2" t="n">
        <x:f>IF(COUNTA(A214:E214)=0,"",COUNTIFS('Claims'!$B$6:$B$435,A214))</x:f>
        <x:v>1</x:v>
      </x:c>
      <x:c r="G214" s="2" t="str">
        <x:f>IF(COUNTA(A214:E214)=0,"",IF(H214&lt;&gt;"No issue","Unknown",IF(F214&gt;1,"Unknown",IF(F214=1,INDEX('Claims'!$C$6:$C$435,MATCH(A214,'Claims'!$B$6:$B$435,0)),IF(E214="SRC-UNCLAIMED","Unclaimed","Unknown")))))</x:f>
        <x:v>Delivered</x:v>
      </x:c>
      <x:c r="H214" s="2" t="str">
        <x:f>IF(COUNTA(A214:E214)=0,"",IF(OR(A214="",COUNTIFS($A$6:$A$505,A214)&lt;&gt;1,B214&lt;&gt;'Inputs'!$B$5,NOT(ISNUMBER(C214)),C214&lt;&gt;1),"Resolve","No issue"))</x:f>
        <x:v>No issue</x:v>
      </x:c>
    </x:row>
    <x:row r="215" ht="25" customHeight="1">
      <x:c r="A215" s="6" t="str">
        <x:v>A-210</x:v>
      </x:c>
      <x:c r="B215" s="6" t="str">
        <x:v>C-A</x:v>
      </x:c>
      <x:c r="C215" s="6" t="n">
        <x:v>1</x:v>
      </x:c>
      <x:c r="D215" s="7" t="n">
        <x:v>46296</x:v>
      </x:c>
      <x:c r="E215" s="6" t="str">
        <x:v>SRC-ORD-210</x:v>
      </x:c>
      <x:c r="F215" s="2" t="n">
        <x:f>IF(COUNTA(A215:E215)=0,"",COUNTIFS('Claims'!$B$6:$B$435,A215))</x:f>
        <x:v>1</x:v>
      </x:c>
      <x:c r="G215" s="2" t="str">
        <x:f>IF(COUNTA(A215:E215)=0,"",IF(H215&lt;&gt;"No issue","Unknown",IF(F215&gt;1,"Unknown",IF(F215=1,INDEX('Claims'!$C$6:$C$435,MATCH(A215,'Claims'!$B$6:$B$435,0)),IF(E215="SRC-UNCLAIMED","Unclaimed","Unknown")))))</x:f>
        <x:v>Delivered</x:v>
      </x:c>
      <x:c r="H215" s="2" t="str">
        <x:f>IF(COUNTA(A215:E215)=0,"",IF(OR(A215="",COUNTIFS($A$6:$A$505,A215)&lt;&gt;1,B215&lt;&gt;'Inputs'!$B$5,NOT(ISNUMBER(C215)),C215&lt;&gt;1),"Resolve","No issue"))</x:f>
        <x:v>No issue</x:v>
      </x:c>
    </x:row>
    <x:row r="216" ht="25" customHeight="1">
      <x:c r="A216" s="6" t="str">
        <x:v>A-211</x:v>
      </x:c>
      <x:c r="B216" s="6" t="str">
        <x:v>C-A</x:v>
      </x:c>
      <x:c r="C216" s="6" t="n">
        <x:v>1</x:v>
      </x:c>
      <x:c r="D216" s="7" t="n">
        <x:v>46296</x:v>
      </x:c>
      <x:c r="E216" s="6" t="str">
        <x:v>SRC-ORD-211</x:v>
      </x:c>
      <x:c r="F216" s="2" t="n">
        <x:f>IF(COUNTA(A216:E216)=0,"",COUNTIFS('Claims'!$B$6:$B$435,A216))</x:f>
        <x:v>1</x:v>
      </x:c>
      <x:c r="G216" s="2" t="str">
        <x:f>IF(COUNTA(A216:E216)=0,"",IF(H216&lt;&gt;"No issue","Unknown",IF(F216&gt;1,"Unknown",IF(F216=1,INDEX('Claims'!$C$6:$C$435,MATCH(A216,'Claims'!$B$6:$B$435,0)),IF(E216="SRC-UNCLAIMED","Unclaimed","Unknown")))))</x:f>
        <x:v>Delivered</x:v>
      </x:c>
      <x:c r="H216" s="2" t="str">
        <x:f>IF(COUNTA(A216:E216)=0,"",IF(OR(A216="",COUNTIFS($A$6:$A$505,A216)&lt;&gt;1,B216&lt;&gt;'Inputs'!$B$5,NOT(ISNUMBER(C216)),C216&lt;&gt;1),"Resolve","No issue"))</x:f>
        <x:v>No issue</x:v>
      </x:c>
    </x:row>
    <x:row r="217" ht="25" customHeight="1">
      <x:c r="A217" s="6" t="str">
        <x:v>A-212</x:v>
      </x:c>
      <x:c r="B217" s="6" t="str">
        <x:v>C-A</x:v>
      </x:c>
      <x:c r="C217" s="6" t="n">
        <x:v>1</x:v>
      </x:c>
      <x:c r="D217" s="7" t="n">
        <x:v>46296</x:v>
      </x:c>
      <x:c r="E217" s="6" t="str">
        <x:v>SRC-ORD-212</x:v>
      </x:c>
      <x:c r="F217" s="2" t="n">
        <x:f>IF(COUNTA(A217:E217)=0,"",COUNTIFS('Claims'!$B$6:$B$435,A217))</x:f>
        <x:v>1</x:v>
      </x:c>
      <x:c r="G217" s="2" t="str">
        <x:f>IF(COUNTA(A217:E217)=0,"",IF(H217&lt;&gt;"No issue","Unknown",IF(F217&gt;1,"Unknown",IF(F217=1,INDEX('Claims'!$C$6:$C$435,MATCH(A217,'Claims'!$B$6:$B$435,0)),IF(E217="SRC-UNCLAIMED","Unclaimed","Unknown")))))</x:f>
        <x:v>Delivered</x:v>
      </x:c>
      <x:c r="H217" s="2" t="str">
        <x:f>IF(COUNTA(A217:E217)=0,"",IF(OR(A217="",COUNTIFS($A$6:$A$505,A217)&lt;&gt;1,B217&lt;&gt;'Inputs'!$B$5,NOT(ISNUMBER(C217)),C217&lt;&gt;1),"Resolve","No issue"))</x:f>
        <x:v>No issue</x:v>
      </x:c>
    </x:row>
    <x:row r="218" ht="25" customHeight="1">
      <x:c r="A218" s="6" t="str">
        <x:v>A-213</x:v>
      </x:c>
      <x:c r="B218" s="6" t="str">
        <x:v>C-A</x:v>
      </x:c>
      <x:c r="C218" s="6" t="n">
        <x:v>1</x:v>
      </x:c>
      <x:c r="D218" s="7" t="n">
        <x:v>46296</x:v>
      </x:c>
      <x:c r="E218" s="6" t="str">
        <x:v>SRC-ORD-213</x:v>
      </x:c>
      <x:c r="F218" s="2" t="n">
        <x:f>IF(COUNTA(A218:E218)=0,"",COUNTIFS('Claims'!$B$6:$B$435,A218))</x:f>
        <x:v>1</x:v>
      </x:c>
      <x:c r="G218" s="2" t="str">
        <x:f>IF(COUNTA(A218:E218)=0,"",IF(H218&lt;&gt;"No issue","Unknown",IF(F218&gt;1,"Unknown",IF(F218=1,INDEX('Claims'!$C$6:$C$435,MATCH(A218,'Claims'!$B$6:$B$435,0)),IF(E218="SRC-UNCLAIMED","Unclaimed","Unknown")))))</x:f>
        <x:v>Delivered</x:v>
      </x:c>
      <x:c r="H218" s="2" t="str">
        <x:f>IF(COUNTA(A218:E218)=0,"",IF(OR(A218="",COUNTIFS($A$6:$A$505,A218)&lt;&gt;1,B218&lt;&gt;'Inputs'!$B$5,NOT(ISNUMBER(C218)),C218&lt;&gt;1),"Resolve","No issue"))</x:f>
        <x:v>No issue</x:v>
      </x:c>
    </x:row>
    <x:row r="219" ht="25" customHeight="1">
      <x:c r="A219" s="6" t="str">
        <x:v>A-214</x:v>
      </x:c>
      <x:c r="B219" s="6" t="str">
        <x:v>C-A</x:v>
      </x:c>
      <x:c r="C219" s="6" t="n">
        <x:v>1</x:v>
      </x:c>
      <x:c r="D219" s="7" t="n">
        <x:v>46296</x:v>
      </x:c>
      <x:c r="E219" s="6" t="str">
        <x:v>SRC-ORD-214</x:v>
      </x:c>
      <x:c r="F219" s="2" t="n">
        <x:f>IF(COUNTA(A219:E219)=0,"",COUNTIFS('Claims'!$B$6:$B$435,A219))</x:f>
        <x:v>1</x:v>
      </x:c>
      <x:c r="G219" s="2" t="str">
        <x:f>IF(COUNTA(A219:E219)=0,"",IF(H219&lt;&gt;"No issue","Unknown",IF(F219&gt;1,"Unknown",IF(F219=1,INDEX('Claims'!$C$6:$C$435,MATCH(A219,'Claims'!$B$6:$B$435,0)),IF(E219="SRC-UNCLAIMED","Unclaimed","Unknown")))))</x:f>
        <x:v>Delivered</x:v>
      </x:c>
      <x:c r="H219" s="2" t="str">
        <x:f>IF(COUNTA(A219:E219)=0,"",IF(OR(A219="",COUNTIFS($A$6:$A$505,A219)&lt;&gt;1,B219&lt;&gt;'Inputs'!$B$5,NOT(ISNUMBER(C219)),C219&lt;&gt;1),"Resolve","No issue"))</x:f>
        <x:v>No issue</x:v>
      </x:c>
    </x:row>
    <x:row r="220" ht="25" customHeight="1">
      <x:c r="A220" s="6" t="str">
        <x:v>A-215</x:v>
      </x:c>
      <x:c r="B220" s="6" t="str">
        <x:v>C-A</x:v>
      </x:c>
      <x:c r="C220" s="6" t="n">
        <x:v>1</x:v>
      </x:c>
      <x:c r="D220" s="7" t="n">
        <x:v>46296</x:v>
      </x:c>
      <x:c r="E220" s="6" t="str">
        <x:v>SRC-ORD-215</x:v>
      </x:c>
      <x:c r="F220" s="2" t="n">
        <x:f>IF(COUNTA(A220:E220)=0,"",COUNTIFS('Claims'!$B$6:$B$435,A220))</x:f>
        <x:v>1</x:v>
      </x:c>
      <x:c r="G220" s="2" t="str">
        <x:f>IF(COUNTA(A220:E220)=0,"",IF(H220&lt;&gt;"No issue","Unknown",IF(F220&gt;1,"Unknown",IF(F220=1,INDEX('Claims'!$C$6:$C$435,MATCH(A220,'Claims'!$B$6:$B$435,0)),IF(E220="SRC-UNCLAIMED","Unclaimed","Unknown")))))</x:f>
        <x:v>Delivered</x:v>
      </x:c>
      <x:c r="H220" s="2" t="str">
        <x:f>IF(COUNTA(A220:E220)=0,"",IF(OR(A220="",COUNTIFS($A$6:$A$505,A220)&lt;&gt;1,B220&lt;&gt;'Inputs'!$B$5,NOT(ISNUMBER(C220)),C220&lt;&gt;1),"Resolve","No issue"))</x:f>
        <x:v>No issue</x:v>
      </x:c>
    </x:row>
    <x:row r="221" ht="25" customHeight="1">
      <x:c r="A221" s="6" t="str">
        <x:v>A-216</x:v>
      </x:c>
      <x:c r="B221" s="6" t="str">
        <x:v>C-A</x:v>
      </x:c>
      <x:c r="C221" s="6" t="n">
        <x:v>1</x:v>
      </x:c>
      <x:c r="D221" s="7" t="n">
        <x:v>46296</x:v>
      </x:c>
      <x:c r="E221" s="6" t="str">
        <x:v>SRC-ORD-216</x:v>
      </x:c>
      <x:c r="F221" s="2" t="n">
        <x:f>IF(COUNTA(A221:E221)=0,"",COUNTIFS('Claims'!$B$6:$B$435,A221))</x:f>
        <x:v>1</x:v>
      </x:c>
      <x:c r="G221" s="2" t="str">
        <x:f>IF(COUNTA(A221:E221)=0,"",IF(H221&lt;&gt;"No issue","Unknown",IF(F221&gt;1,"Unknown",IF(F221=1,INDEX('Claims'!$C$6:$C$435,MATCH(A221,'Claims'!$B$6:$B$435,0)),IF(E221="SRC-UNCLAIMED","Unclaimed","Unknown")))))</x:f>
        <x:v>Delivered</x:v>
      </x:c>
      <x:c r="H221" s="2" t="str">
        <x:f>IF(COUNTA(A221:E221)=0,"",IF(OR(A221="",COUNTIFS($A$6:$A$505,A221)&lt;&gt;1,B221&lt;&gt;'Inputs'!$B$5,NOT(ISNUMBER(C221)),C221&lt;&gt;1),"Resolve","No issue"))</x:f>
        <x:v>No issue</x:v>
      </x:c>
    </x:row>
    <x:row r="222" ht="25" customHeight="1">
      <x:c r="A222" s="6" t="str">
        <x:v>A-217</x:v>
      </x:c>
      <x:c r="B222" s="6" t="str">
        <x:v>C-A</x:v>
      </x:c>
      <x:c r="C222" s="6" t="n">
        <x:v>1</x:v>
      </x:c>
      <x:c r="D222" s="7" t="n">
        <x:v>46296</x:v>
      </x:c>
      <x:c r="E222" s="6" t="str">
        <x:v>SRC-ORD-217</x:v>
      </x:c>
      <x:c r="F222" s="2" t="n">
        <x:f>IF(COUNTA(A222:E222)=0,"",COUNTIFS('Claims'!$B$6:$B$435,A222))</x:f>
        <x:v>1</x:v>
      </x:c>
      <x:c r="G222" s="2" t="str">
        <x:f>IF(COUNTA(A222:E222)=0,"",IF(H222&lt;&gt;"No issue","Unknown",IF(F222&gt;1,"Unknown",IF(F222=1,INDEX('Claims'!$C$6:$C$435,MATCH(A222,'Claims'!$B$6:$B$435,0)),IF(E222="SRC-UNCLAIMED","Unclaimed","Unknown")))))</x:f>
        <x:v>Delivered</x:v>
      </x:c>
      <x:c r="H222" s="2" t="str">
        <x:f>IF(COUNTA(A222:E222)=0,"",IF(OR(A222="",COUNTIFS($A$6:$A$505,A222)&lt;&gt;1,B222&lt;&gt;'Inputs'!$B$5,NOT(ISNUMBER(C222)),C222&lt;&gt;1),"Resolve","No issue"))</x:f>
        <x:v>No issue</x:v>
      </x:c>
    </x:row>
    <x:row r="223" ht="25" customHeight="1">
      <x:c r="A223" s="6" t="str">
        <x:v>A-218</x:v>
      </x:c>
      <x:c r="B223" s="6" t="str">
        <x:v>C-A</x:v>
      </x:c>
      <x:c r="C223" s="6" t="n">
        <x:v>1</x:v>
      </x:c>
      <x:c r="D223" s="7" t="n">
        <x:v>46296</x:v>
      </x:c>
      <x:c r="E223" s="6" t="str">
        <x:v>SRC-ORD-218</x:v>
      </x:c>
      <x:c r="F223" s="2" t="n">
        <x:f>IF(COUNTA(A223:E223)=0,"",COUNTIFS('Claims'!$B$6:$B$435,A223))</x:f>
        <x:v>1</x:v>
      </x:c>
      <x:c r="G223" s="2" t="str">
        <x:f>IF(COUNTA(A223:E223)=0,"",IF(H223&lt;&gt;"No issue","Unknown",IF(F223&gt;1,"Unknown",IF(F223=1,INDEX('Claims'!$C$6:$C$435,MATCH(A223,'Claims'!$B$6:$B$435,0)),IF(E223="SRC-UNCLAIMED","Unclaimed","Unknown")))))</x:f>
        <x:v>Delivered</x:v>
      </x:c>
      <x:c r="H223" s="2" t="str">
        <x:f>IF(COUNTA(A223:E223)=0,"",IF(OR(A223="",COUNTIFS($A$6:$A$505,A223)&lt;&gt;1,B223&lt;&gt;'Inputs'!$B$5,NOT(ISNUMBER(C223)),C223&lt;&gt;1),"Resolve","No issue"))</x:f>
        <x:v>No issue</x:v>
      </x:c>
    </x:row>
    <x:row r="224" ht="25" customHeight="1">
      <x:c r="A224" s="6" t="str">
        <x:v>A-219</x:v>
      </x:c>
      <x:c r="B224" s="6" t="str">
        <x:v>C-A</x:v>
      </x:c>
      <x:c r="C224" s="6" t="n">
        <x:v>1</x:v>
      </x:c>
      <x:c r="D224" s="7" t="n">
        <x:v>46296</x:v>
      </x:c>
      <x:c r="E224" s="6" t="str">
        <x:v>SRC-ORD-219</x:v>
      </x:c>
      <x:c r="F224" s="2" t="n">
        <x:f>IF(COUNTA(A224:E224)=0,"",COUNTIFS('Claims'!$B$6:$B$435,A224))</x:f>
        <x:v>1</x:v>
      </x:c>
      <x:c r="G224" s="2" t="str">
        <x:f>IF(COUNTA(A224:E224)=0,"",IF(H224&lt;&gt;"No issue","Unknown",IF(F224&gt;1,"Unknown",IF(F224=1,INDEX('Claims'!$C$6:$C$435,MATCH(A224,'Claims'!$B$6:$B$435,0)),IF(E224="SRC-UNCLAIMED","Unclaimed","Unknown")))))</x:f>
        <x:v>Delivered</x:v>
      </x:c>
      <x:c r="H224" s="2" t="str">
        <x:f>IF(COUNTA(A224:E224)=0,"",IF(OR(A224="",COUNTIFS($A$6:$A$505,A224)&lt;&gt;1,B224&lt;&gt;'Inputs'!$B$5,NOT(ISNUMBER(C224)),C224&lt;&gt;1),"Resolve","No issue"))</x:f>
        <x:v>No issue</x:v>
      </x:c>
    </x:row>
    <x:row r="225" ht="25" customHeight="1">
      <x:c r="A225" s="6" t="str">
        <x:v>A-220</x:v>
      </x:c>
      <x:c r="B225" s="6" t="str">
        <x:v>C-A</x:v>
      </x:c>
      <x:c r="C225" s="6" t="n">
        <x:v>1</x:v>
      </x:c>
      <x:c r="D225" s="7" t="n">
        <x:v>46296</x:v>
      </x:c>
      <x:c r="E225" s="6" t="str">
        <x:v>SRC-ORD-220</x:v>
      </x:c>
      <x:c r="F225" s="2" t="n">
        <x:f>IF(COUNTA(A225:E225)=0,"",COUNTIFS('Claims'!$B$6:$B$435,A225))</x:f>
        <x:v>1</x:v>
      </x:c>
      <x:c r="G225" s="2" t="str">
        <x:f>IF(COUNTA(A225:E225)=0,"",IF(H225&lt;&gt;"No issue","Unknown",IF(F225&gt;1,"Unknown",IF(F225=1,INDEX('Claims'!$C$6:$C$435,MATCH(A225,'Claims'!$B$6:$B$435,0)),IF(E225="SRC-UNCLAIMED","Unclaimed","Unknown")))))</x:f>
        <x:v>Delivered</x:v>
      </x:c>
      <x:c r="H225" s="2" t="str">
        <x:f>IF(COUNTA(A225:E225)=0,"",IF(OR(A225="",COUNTIFS($A$6:$A$505,A225)&lt;&gt;1,B225&lt;&gt;'Inputs'!$B$5,NOT(ISNUMBER(C225)),C225&lt;&gt;1),"Resolve","No issue"))</x:f>
        <x:v>No issue</x:v>
      </x:c>
    </x:row>
    <x:row r="226" ht="25" customHeight="1">
      <x:c r="A226" s="6" t="str">
        <x:v>A-221</x:v>
      </x:c>
      <x:c r="B226" s="6" t="str">
        <x:v>C-A</x:v>
      </x:c>
      <x:c r="C226" s="6" t="n">
        <x:v>1</x:v>
      </x:c>
      <x:c r="D226" s="7" t="n">
        <x:v>46296</x:v>
      </x:c>
      <x:c r="E226" s="6" t="str">
        <x:v>SRC-ORD-221</x:v>
      </x:c>
      <x:c r="F226" s="2" t="n">
        <x:f>IF(COUNTA(A226:E226)=0,"",COUNTIFS('Claims'!$B$6:$B$435,A226))</x:f>
        <x:v>1</x:v>
      </x:c>
      <x:c r="G226" s="2" t="str">
        <x:f>IF(COUNTA(A226:E226)=0,"",IF(H226&lt;&gt;"No issue","Unknown",IF(F226&gt;1,"Unknown",IF(F226=1,INDEX('Claims'!$C$6:$C$435,MATCH(A226,'Claims'!$B$6:$B$435,0)),IF(E226="SRC-UNCLAIMED","Unclaimed","Unknown")))))</x:f>
        <x:v>Delivered</x:v>
      </x:c>
      <x:c r="H226" s="2" t="str">
        <x:f>IF(COUNTA(A226:E226)=0,"",IF(OR(A226="",COUNTIFS($A$6:$A$505,A226)&lt;&gt;1,B226&lt;&gt;'Inputs'!$B$5,NOT(ISNUMBER(C226)),C226&lt;&gt;1),"Resolve","No issue"))</x:f>
        <x:v>No issue</x:v>
      </x:c>
    </x:row>
    <x:row r="227" ht="25" customHeight="1">
      <x:c r="A227" s="6" t="str">
        <x:v>A-222</x:v>
      </x:c>
      <x:c r="B227" s="6" t="str">
        <x:v>C-A</x:v>
      </x:c>
      <x:c r="C227" s="6" t="n">
        <x:v>1</x:v>
      </x:c>
      <x:c r="D227" s="7" t="n">
        <x:v>46296</x:v>
      </x:c>
      <x:c r="E227" s="6" t="str">
        <x:v>SRC-ORD-222</x:v>
      </x:c>
      <x:c r="F227" s="2" t="n">
        <x:f>IF(COUNTA(A227:E227)=0,"",COUNTIFS('Claims'!$B$6:$B$435,A227))</x:f>
        <x:v>1</x:v>
      </x:c>
      <x:c r="G227" s="2" t="str">
        <x:f>IF(COUNTA(A227:E227)=0,"",IF(H227&lt;&gt;"No issue","Unknown",IF(F227&gt;1,"Unknown",IF(F227=1,INDEX('Claims'!$C$6:$C$435,MATCH(A227,'Claims'!$B$6:$B$435,0)),IF(E227="SRC-UNCLAIMED","Unclaimed","Unknown")))))</x:f>
        <x:v>Delivered</x:v>
      </x:c>
      <x:c r="H227" s="2" t="str">
        <x:f>IF(COUNTA(A227:E227)=0,"",IF(OR(A227="",COUNTIFS($A$6:$A$505,A227)&lt;&gt;1,B227&lt;&gt;'Inputs'!$B$5,NOT(ISNUMBER(C227)),C227&lt;&gt;1),"Resolve","No issue"))</x:f>
        <x:v>No issue</x:v>
      </x:c>
    </x:row>
    <x:row r="228" ht="25" customHeight="1">
      <x:c r="A228" s="6" t="str">
        <x:v>A-223</x:v>
      </x:c>
      <x:c r="B228" s="6" t="str">
        <x:v>C-A</x:v>
      </x:c>
      <x:c r="C228" s="6" t="n">
        <x:v>1</x:v>
      </x:c>
      <x:c r="D228" s="7" t="n">
        <x:v>46296</x:v>
      </x:c>
      <x:c r="E228" s="6" t="str">
        <x:v>SRC-ORD-223</x:v>
      </x:c>
      <x:c r="F228" s="2" t="n">
        <x:f>IF(COUNTA(A228:E228)=0,"",COUNTIFS('Claims'!$B$6:$B$435,A228))</x:f>
        <x:v>1</x:v>
      </x:c>
      <x:c r="G228" s="2" t="str">
        <x:f>IF(COUNTA(A228:E228)=0,"",IF(H228&lt;&gt;"No issue","Unknown",IF(F228&gt;1,"Unknown",IF(F228=1,INDEX('Claims'!$C$6:$C$435,MATCH(A228,'Claims'!$B$6:$B$435,0)),IF(E228="SRC-UNCLAIMED","Unclaimed","Unknown")))))</x:f>
        <x:v>Delivered</x:v>
      </x:c>
      <x:c r="H228" s="2" t="str">
        <x:f>IF(COUNTA(A228:E228)=0,"",IF(OR(A228="",COUNTIFS($A$6:$A$505,A228)&lt;&gt;1,B228&lt;&gt;'Inputs'!$B$5,NOT(ISNUMBER(C228)),C228&lt;&gt;1),"Resolve","No issue"))</x:f>
        <x:v>No issue</x:v>
      </x:c>
    </x:row>
    <x:row r="229" ht="25" customHeight="1">
      <x:c r="A229" s="6" t="str">
        <x:v>A-224</x:v>
      </x:c>
      <x:c r="B229" s="6" t="str">
        <x:v>C-A</x:v>
      </x:c>
      <x:c r="C229" s="6" t="n">
        <x:v>1</x:v>
      </x:c>
      <x:c r="D229" s="7" t="n">
        <x:v>46296</x:v>
      </x:c>
      <x:c r="E229" s="6" t="str">
        <x:v>SRC-ORD-224</x:v>
      </x:c>
      <x:c r="F229" s="2" t="n">
        <x:f>IF(COUNTA(A229:E229)=0,"",COUNTIFS('Claims'!$B$6:$B$435,A229))</x:f>
        <x:v>1</x:v>
      </x:c>
      <x:c r="G229" s="2" t="str">
        <x:f>IF(COUNTA(A229:E229)=0,"",IF(H229&lt;&gt;"No issue","Unknown",IF(F229&gt;1,"Unknown",IF(F229=1,INDEX('Claims'!$C$6:$C$435,MATCH(A229,'Claims'!$B$6:$B$435,0)),IF(E229="SRC-UNCLAIMED","Unclaimed","Unknown")))))</x:f>
        <x:v>Delivered</x:v>
      </x:c>
      <x:c r="H229" s="2" t="str">
        <x:f>IF(COUNTA(A229:E229)=0,"",IF(OR(A229="",COUNTIFS($A$6:$A$505,A229)&lt;&gt;1,B229&lt;&gt;'Inputs'!$B$5,NOT(ISNUMBER(C229)),C229&lt;&gt;1),"Resolve","No issue"))</x:f>
        <x:v>No issue</x:v>
      </x:c>
    </x:row>
    <x:row r="230" ht="25" customHeight="1">
      <x:c r="A230" s="6" t="str">
        <x:v>A-225</x:v>
      </x:c>
      <x:c r="B230" s="6" t="str">
        <x:v>C-A</x:v>
      </x:c>
      <x:c r="C230" s="6" t="n">
        <x:v>1</x:v>
      </x:c>
      <x:c r="D230" s="7" t="n">
        <x:v>46296</x:v>
      </x:c>
      <x:c r="E230" s="6" t="str">
        <x:v>SRC-ORD-225</x:v>
      </x:c>
      <x:c r="F230" s="2" t="n">
        <x:f>IF(COUNTA(A230:E230)=0,"",COUNTIFS('Claims'!$B$6:$B$435,A230))</x:f>
        <x:v>1</x:v>
      </x:c>
      <x:c r="G230" s="2" t="str">
        <x:f>IF(COUNTA(A230:E230)=0,"",IF(H230&lt;&gt;"No issue","Unknown",IF(F230&gt;1,"Unknown",IF(F230=1,INDEX('Claims'!$C$6:$C$435,MATCH(A230,'Claims'!$B$6:$B$435,0)),IF(E230="SRC-UNCLAIMED","Unclaimed","Unknown")))))</x:f>
        <x:v>Delivered</x:v>
      </x:c>
      <x:c r="H230" s="2" t="str">
        <x:f>IF(COUNTA(A230:E230)=0,"",IF(OR(A230="",COUNTIFS($A$6:$A$505,A230)&lt;&gt;1,B230&lt;&gt;'Inputs'!$B$5,NOT(ISNUMBER(C230)),C230&lt;&gt;1),"Resolve","No issue"))</x:f>
        <x:v>No issue</x:v>
      </x:c>
    </x:row>
    <x:row r="231" ht="25" customHeight="1">
      <x:c r="A231" s="6" t="str">
        <x:v>A-226</x:v>
      </x:c>
      <x:c r="B231" s="6" t="str">
        <x:v>C-A</x:v>
      </x:c>
      <x:c r="C231" s="6" t="n">
        <x:v>1</x:v>
      </x:c>
      <x:c r="D231" s="7" t="n">
        <x:v>46296</x:v>
      </x:c>
      <x:c r="E231" s="6" t="str">
        <x:v>SRC-ORD-226</x:v>
      </x:c>
      <x:c r="F231" s="2" t="n">
        <x:f>IF(COUNTA(A231:E231)=0,"",COUNTIFS('Claims'!$B$6:$B$435,A231))</x:f>
        <x:v>1</x:v>
      </x:c>
      <x:c r="G231" s="2" t="str">
        <x:f>IF(COUNTA(A231:E231)=0,"",IF(H231&lt;&gt;"No issue","Unknown",IF(F231&gt;1,"Unknown",IF(F231=1,INDEX('Claims'!$C$6:$C$435,MATCH(A231,'Claims'!$B$6:$B$435,0)),IF(E231="SRC-UNCLAIMED","Unclaimed","Unknown")))))</x:f>
        <x:v>Delivered</x:v>
      </x:c>
      <x:c r="H231" s="2" t="str">
        <x:f>IF(COUNTA(A231:E231)=0,"",IF(OR(A231="",COUNTIFS($A$6:$A$505,A231)&lt;&gt;1,B231&lt;&gt;'Inputs'!$B$5,NOT(ISNUMBER(C231)),C231&lt;&gt;1),"Resolve","No issue"))</x:f>
        <x:v>No issue</x:v>
      </x:c>
    </x:row>
    <x:row r="232" ht="25" customHeight="1">
      <x:c r="A232" s="6" t="str">
        <x:v>A-227</x:v>
      </x:c>
      <x:c r="B232" s="6" t="str">
        <x:v>C-A</x:v>
      </x:c>
      <x:c r="C232" s="6" t="n">
        <x:v>1</x:v>
      </x:c>
      <x:c r="D232" s="7" t="n">
        <x:v>46296</x:v>
      </x:c>
      <x:c r="E232" s="6" t="str">
        <x:v>SRC-ORD-227</x:v>
      </x:c>
      <x:c r="F232" s="2" t="n">
        <x:f>IF(COUNTA(A232:E232)=0,"",COUNTIFS('Claims'!$B$6:$B$435,A232))</x:f>
        <x:v>1</x:v>
      </x:c>
      <x:c r="G232" s="2" t="str">
        <x:f>IF(COUNTA(A232:E232)=0,"",IF(H232&lt;&gt;"No issue","Unknown",IF(F232&gt;1,"Unknown",IF(F232=1,INDEX('Claims'!$C$6:$C$435,MATCH(A232,'Claims'!$B$6:$B$435,0)),IF(E232="SRC-UNCLAIMED","Unclaimed","Unknown")))))</x:f>
        <x:v>Delivered</x:v>
      </x:c>
      <x:c r="H232" s="2" t="str">
        <x:f>IF(COUNTA(A232:E232)=0,"",IF(OR(A232="",COUNTIFS($A$6:$A$505,A232)&lt;&gt;1,B232&lt;&gt;'Inputs'!$B$5,NOT(ISNUMBER(C232)),C232&lt;&gt;1),"Resolve","No issue"))</x:f>
        <x:v>No issue</x:v>
      </x:c>
    </x:row>
    <x:row r="233" ht="25" customHeight="1">
      <x:c r="A233" s="6" t="str">
        <x:v>A-228</x:v>
      </x:c>
      <x:c r="B233" s="6" t="str">
        <x:v>C-A</x:v>
      </x:c>
      <x:c r="C233" s="6" t="n">
        <x:v>1</x:v>
      </x:c>
      <x:c r="D233" s="7" t="n">
        <x:v>46296</x:v>
      </x:c>
      <x:c r="E233" s="6" t="str">
        <x:v>SRC-ORD-228</x:v>
      </x:c>
      <x:c r="F233" s="2" t="n">
        <x:f>IF(COUNTA(A233:E233)=0,"",COUNTIFS('Claims'!$B$6:$B$435,A233))</x:f>
        <x:v>1</x:v>
      </x:c>
      <x:c r="G233" s="2" t="str">
        <x:f>IF(COUNTA(A233:E233)=0,"",IF(H233&lt;&gt;"No issue","Unknown",IF(F233&gt;1,"Unknown",IF(F233=1,INDEX('Claims'!$C$6:$C$435,MATCH(A233,'Claims'!$B$6:$B$435,0)),IF(E233="SRC-UNCLAIMED","Unclaimed","Unknown")))))</x:f>
        <x:v>Delivered</x:v>
      </x:c>
      <x:c r="H233" s="2" t="str">
        <x:f>IF(COUNTA(A233:E233)=0,"",IF(OR(A233="",COUNTIFS($A$6:$A$505,A233)&lt;&gt;1,B233&lt;&gt;'Inputs'!$B$5,NOT(ISNUMBER(C233)),C233&lt;&gt;1),"Resolve","No issue"))</x:f>
        <x:v>No issue</x:v>
      </x:c>
    </x:row>
    <x:row r="234" ht="25" customHeight="1">
      <x:c r="A234" s="6" t="str">
        <x:v>A-229</x:v>
      </x:c>
      <x:c r="B234" s="6" t="str">
        <x:v>C-A</x:v>
      </x:c>
      <x:c r="C234" s="6" t="n">
        <x:v>1</x:v>
      </x:c>
      <x:c r="D234" s="7" t="n">
        <x:v>46296</x:v>
      </x:c>
      <x:c r="E234" s="6" t="str">
        <x:v>SRC-ORD-229</x:v>
      </x:c>
      <x:c r="F234" s="2" t="n">
        <x:f>IF(COUNTA(A234:E234)=0,"",COUNTIFS('Claims'!$B$6:$B$435,A234))</x:f>
        <x:v>1</x:v>
      </x:c>
      <x:c r="G234" s="2" t="str">
        <x:f>IF(COUNTA(A234:E234)=0,"",IF(H234&lt;&gt;"No issue","Unknown",IF(F234&gt;1,"Unknown",IF(F234=1,INDEX('Claims'!$C$6:$C$435,MATCH(A234,'Claims'!$B$6:$B$435,0)),IF(E234="SRC-UNCLAIMED","Unclaimed","Unknown")))))</x:f>
        <x:v>Delivered</x:v>
      </x:c>
      <x:c r="H234" s="2" t="str">
        <x:f>IF(COUNTA(A234:E234)=0,"",IF(OR(A234="",COUNTIFS($A$6:$A$505,A234)&lt;&gt;1,B234&lt;&gt;'Inputs'!$B$5,NOT(ISNUMBER(C234)),C234&lt;&gt;1),"Resolve","No issue"))</x:f>
        <x:v>No issue</x:v>
      </x:c>
    </x:row>
    <x:row r="235" ht="25" customHeight="1">
      <x:c r="A235" s="6" t="str">
        <x:v>A-230</x:v>
      </x:c>
      <x:c r="B235" s="6" t="str">
        <x:v>C-A</x:v>
      </x:c>
      <x:c r="C235" s="6" t="n">
        <x:v>1</x:v>
      </x:c>
      <x:c r="D235" s="7" t="n">
        <x:v>46296</x:v>
      </x:c>
      <x:c r="E235" s="6" t="str">
        <x:v>SRC-ORD-230</x:v>
      </x:c>
      <x:c r="F235" s="2" t="n">
        <x:f>IF(COUNTA(A235:E235)=0,"",COUNTIFS('Claims'!$B$6:$B$435,A235))</x:f>
        <x:v>1</x:v>
      </x:c>
      <x:c r="G235" s="2" t="str">
        <x:f>IF(COUNTA(A235:E235)=0,"",IF(H235&lt;&gt;"No issue","Unknown",IF(F235&gt;1,"Unknown",IF(F235=1,INDEX('Claims'!$C$6:$C$435,MATCH(A235,'Claims'!$B$6:$B$435,0)),IF(E235="SRC-UNCLAIMED","Unclaimed","Unknown")))))</x:f>
        <x:v>Delivered</x:v>
      </x:c>
      <x:c r="H235" s="2" t="str">
        <x:f>IF(COUNTA(A235:E235)=0,"",IF(OR(A235="",COUNTIFS($A$6:$A$505,A235)&lt;&gt;1,B235&lt;&gt;'Inputs'!$B$5,NOT(ISNUMBER(C235)),C235&lt;&gt;1),"Resolve","No issue"))</x:f>
        <x:v>No issue</x:v>
      </x:c>
    </x:row>
    <x:row r="236" ht="25" customHeight="1">
      <x:c r="A236" s="6" t="str">
        <x:v>A-231</x:v>
      </x:c>
      <x:c r="B236" s="6" t="str">
        <x:v>C-A</x:v>
      </x:c>
      <x:c r="C236" s="6" t="n">
        <x:v>1</x:v>
      </x:c>
      <x:c r="D236" s="7" t="n">
        <x:v>46296</x:v>
      </x:c>
      <x:c r="E236" s="6" t="str">
        <x:v>SRC-ORD-231</x:v>
      </x:c>
      <x:c r="F236" s="2" t="n">
        <x:f>IF(COUNTA(A236:E236)=0,"",COUNTIFS('Claims'!$B$6:$B$435,A236))</x:f>
        <x:v>1</x:v>
      </x:c>
      <x:c r="G236" s="2" t="str">
        <x:f>IF(COUNTA(A236:E236)=0,"",IF(H236&lt;&gt;"No issue","Unknown",IF(F236&gt;1,"Unknown",IF(F236=1,INDEX('Claims'!$C$6:$C$435,MATCH(A236,'Claims'!$B$6:$B$435,0)),IF(E236="SRC-UNCLAIMED","Unclaimed","Unknown")))))</x:f>
        <x:v>Delivered</x:v>
      </x:c>
      <x:c r="H236" s="2" t="str">
        <x:f>IF(COUNTA(A236:E236)=0,"",IF(OR(A236="",COUNTIFS($A$6:$A$505,A236)&lt;&gt;1,B236&lt;&gt;'Inputs'!$B$5,NOT(ISNUMBER(C236)),C236&lt;&gt;1),"Resolve","No issue"))</x:f>
        <x:v>No issue</x:v>
      </x:c>
    </x:row>
    <x:row r="237" ht="25" customHeight="1">
      <x:c r="A237" s="6" t="str">
        <x:v>A-232</x:v>
      </x:c>
      <x:c r="B237" s="6" t="str">
        <x:v>C-A</x:v>
      </x:c>
      <x:c r="C237" s="6" t="n">
        <x:v>1</x:v>
      </x:c>
      <x:c r="D237" s="7" t="n">
        <x:v>46296</x:v>
      </x:c>
      <x:c r="E237" s="6" t="str">
        <x:v>SRC-ORD-232</x:v>
      </x:c>
      <x:c r="F237" s="2" t="n">
        <x:f>IF(COUNTA(A237:E237)=0,"",COUNTIFS('Claims'!$B$6:$B$435,A237))</x:f>
        <x:v>1</x:v>
      </x:c>
      <x:c r="G237" s="2" t="str">
        <x:f>IF(COUNTA(A237:E237)=0,"",IF(H237&lt;&gt;"No issue","Unknown",IF(F237&gt;1,"Unknown",IF(F237=1,INDEX('Claims'!$C$6:$C$435,MATCH(A237,'Claims'!$B$6:$B$435,0)),IF(E237="SRC-UNCLAIMED","Unclaimed","Unknown")))))</x:f>
        <x:v>Delivered</x:v>
      </x:c>
      <x:c r="H237" s="2" t="str">
        <x:f>IF(COUNTA(A237:E237)=0,"",IF(OR(A237="",COUNTIFS($A$6:$A$505,A237)&lt;&gt;1,B237&lt;&gt;'Inputs'!$B$5,NOT(ISNUMBER(C237)),C237&lt;&gt;1),"Resolve","No issue"))</x:f>
        <x:v>No issue</x:v>
      </x:c>
    </x:row>
    <x:row r="238" ht="25" customHeight="1">
      <x:c r="A238" s="6" t="str">
        <x:v>A-233</x:v>
      </x:c>
      <x:c r="B238" s="6" t="str">
        <x:v>C-A</x:v>
      </x:c>
      <x:c r="C238" s="6" t="n">
        <x:v>1</x:v>
      </x:c>
      <x:c r="D238" s="7" t="n">
        <x:v>46296</x:v>
      </x:c>
      <x:c r="E238" s="6" t="str">
        <x:v>SRC-ORD-233</x:v>
      </x:c>
      <x:c r="F238" s="2" t="n">
        <x:f>IF(COUNTA(A238:E238)=0,"",COUNTIFS('Claims'!$B$6:$B$435,A238))</x:f>
        <x:v>1</x:v>
      </x:c>
      <x:c r="G238" s="2" t="str">
        <x:f>IF(COUNTA(A238:E238)=0,"",IF(H238&lt;&gt;"No issue","Unknown",IF(F238&gt;1,"Unknown",IF(F238=1,INDEX('Claims'!$C$6:$C$435,MATCH(A238,'Claims'!$B$6:$B$435,0)),IF(E238="SRC-UNCLAIMED","Unclaimed","Unknown")))))</x:f>
        <x:v>Delivered</x:v>
      </x:c>
      <x:c r="H238" s="2" t="str">
        <x:f>IF(COUNTA(A238:E238)=0,"",IF(OR(A238="",COUNTIFS($A$6:$A$505,A238)&lt;&gt;1,B238&lt;&gt;'Inputs'!$B$5,NOT(ISNUMBER(C238)),C238&lt;&gt;1),"Resolve","No issue"))</x:f>
        <x:v>No issue</x:v>
      </x:c>
    </x:row>
    <x:row r="239" ht="25" customHeight="1">
      <x:c r="A239" s="6" t="str">
        <x:v>A-234</x:v>
      </x:c>
      <x:c r="B239" s="6" t="str">
        <x:v>C-A</x:v>
      </x:c>
      <x:c r="C239" s="6" t="n">
        <x:v>1</x:v>
      </x:c>
      <x:c r="D239" s="7" t="n">
        <x:v>46296</x:v>
      </x:c>
      <x:c r="E239" s="6" t="str">
        <x:v>SRC-ORD-234</x:v>
      </x:c>
      <x:c r="F239" s="2" t="n">
        <x:f>IF(COUNTA(A239:E239)=0,"",COUNTIFS('Claims'!$B$6:$B$435,A239))</x:f>
        <x:v>1</x:v>
      </x:c>
      <x:c r="G239" s="2" t="str">
        <x:f>IF(COUNTA(A239:E239)=0,"",IF(H239&lt;&gt;"No issue","Unknown",IF(F239&gt;1,"Unknown",IF(F239=1,INDEX('Claims'!$C$6:$C$435,MATCH(A239,'Claims'!$B$6:$B$435,0)),IF(E239="SRC-UNCLAIMED","Unclaimed","Unknown")))))</x:f>
        <x:v>Delivered</x:v>
      </x:c>
      <x:c r="H239" s="2" t="str">
        <x:f>IF(COUNTA(A239:E239)=0,"",IF(OR(A239="",COUNTIFS($A$6:$A$505,A239)&lt;&gt;1,B239&lt;&gt;'Inputs'!$B$5,NOT(ISNUMBER(C239)),C239&lt;&gt;1),"Resolve","No issue"))</x:f>
        <x:v>No issue</x:v>
      </x:c>
    </x:row>
    <x:row r="240" ht="25" customHeight="1">
      <x:c r="A240" s="6" t="str">
        <x:v>A-235</x:v>
      </x:c>
      <x:c r="B240" s="6" t="str">
        <x:v>C-A</x:v>
      </x:c>
      <x:c r="C240" s="6" t="n">
        <x:v>1</x:v>
      </x:c>
      <x:c r="D240" s="7" t="n">
        <x:v>46296</x:v>
      </x:c>
      <x:c r="E240" s="6" t="str">
        <x:v>SRC-ORD-235</x:v>
      </x:c>
      <x:c r="F240" s="2" t="n">
        <x:f>IF(COUNTA(A240:E240)=0,"",COUNTIFS('Claims'!$B$6:$B$435,A240))</x:f>
        <x:v>1</x:v>
      </x:c>
      <x:c r="G240" s="2" t="str">
        <x:f>IF(COUNTA(A240:E240)=0,"",IF(H240&lt;&gt;"No issue","Unknown",IF(F240&gt;1,"Unknown",IF(F240=1,INDEX('Claims'!$C$6:$C$435,MATCH(A240,'Claims'!$B$6:$B$435,0)),IF(E240="SRC-UNCLAIMED","Unclaimed","Unknown")))))</x:f>
        <x:v>Delivered</x:v>
      </x:c>
      <x:c r="H240" s="2" t="str">
        <x:f>IF(COUNTA(A240:E240)=0,"",IF(OR(A240="",COUNTIFS($A$6:$A$505,A240)&lt;&gt;1,B240&lt;&gt;'Inputs'!$B$5,NOT(ISNUMBER(C240)),C240&lt;&gt;1),"Resolve","No issue"))</x:f>
        <x:v>No issue</x:v>
      </x:c>
    </x:row>
    <x:row r="241" ht="25" customHeight="1">
      <x:c r="A241" s="6" t="str">
        <x:v>A-236</x:v>
      </x:c>
      <x:c r="B241" s="6" t="str">
        <x:v>C-A</x:v>
      </x:c>
      <x:c r="C241" s="6" t="n">
        <x:v>1</x:v>
      </x:c>
      <x:c r="D241" s="7" t="n">
        <x:v>46296</x:v>
      </x:c>
      <x:c r="E241" s="6" t="str">
        <x:v>SRC-ORD-236</x:v>
      </x:c>
      <x:c r="F241" s="2" t="n">
        <x:f>IF(COUNTA(A241:E241)=0,"",COUNTIFS('Claims'!$B$6:$B$435,A241))</x:f>
        <x:v>1</x:v>
      </x:c>
      <x:c r="G241" s="2" t="str">
        <x:f>IF(COUNTA(A241:E241)=0,"",IF(H241&lt;&gt;"No issue","Unknown",IF(F241&gt;1,"Unknown",IF(F241=1,INDEX('Claims'!$C$6:$C$435,MATCH(A241,'Claims'!$B$6:$B$435,0)),IF(E241="SRC-UNCLAIMED","Unclaimed","Unknown")))))</x:f>
        <x:v>Delivered</x:v>
      </x:c>
      <x:c r="H241" s="2" t="str">
        <x:f>IF(COUNTA(A241:E241)=0,"",IF(OR(A241="",COUNTIFS($A$6:$A$505,A241)&lt;&gt;1,B241&lt;&gt;'Inputs'!$B$5,NOT(ISNUMBER(C241)),C241&lt;&gt;1),"Resolve","No issue"))</x:f>
        <x:v>No issue</x:v>
      </x:c>
    </x:row>
    <x:row r="242" ht="25" customHeight="1">
      <x:c r="A242" s="6" t="str">
        <x:v>A-237</x:v>
      </x:c>
      <x:c r="B242" s="6" t="str">
        <x:v>C-A</x:v>
      </x:c>
      <x:c r="C242" s="6" t="n">
        <x:v>1</x:v>
      </x:c>
      <x:c r="D242" s="7" t="n">
        <x:v>46296</x:v>
      </x:c>
      <x:c r="E242" s="6" t="str">
        <x:v>SRC-ORD-237</x:v>
      </x:c>
      <x:c r="F242" s="2" t="n">
        <x:f>IF(COUNTA(A242:E242)=0,"",COUNTIFS('Claims'!$B$6:$B$435,A242))</x:f>
        <x:v>1</x:v>
      </x:c>
      <x:c r="G242" s="2" t="str">
        <x:f>IF(COUNTA(A242:E242)=0,"",IF(H242&lt;&gt;"No issue","Unknown",IF(F242&gt;1,"Unknown",IF(F242=1,INDEX('Claims'!$C$6:$C$435,MATCH(A242,'Claims'!$B$6:$B$435,0)),IF(E242="SRC-UNCLAIMED","Unclaimed","Unknown")))))</x:f>
        <x:v>Delivered</x:v>
      </x:c>
      <x:c r="H242" s="2" t="str">
        <x:f>IF(COUNTA(A242:E242)=0,"",IF(OR(A242="",COUNTIFS($A$6:$A$505,A242)&lt;&gt;1,B242&lt;&gt;'Inputs'!$B$5,NOT(ISNUMBER(C242)),C242&lt;&gt;1),"Resolve","No issue"))</x:f>
        <x:v>No issue</x:v>
      </x:c>
    </x:row>
    <x:row r="243" ht="25" customHeight="1">
      <x:c r="A243" s="6" t="str">
        <x:v>A-238</x:v>
      </x:c>
      <x:c r="B243" s="6" t="str">
        <x:v>C-A</x:v>
      </x:c>
      <x:c r="C243" s="6" t="n">
        <x:v>1</x:v>
      </x:c>
      <x:c r="D243" s="7" t="n">
        <x:v>46296</x:v>
      </x:c>
      <x:c r="E243" s="6" t="str">
        <x:v>SRC-ORD-238</x:v>
      </x:c>
      <x:c r="F243" s="2" t="n">
        <x:f>IF(COUNTA(A243:E243)=0,"",COUNTIFS('Claims'!$B$6:$B$435,A243))</x:f>
        <x:v>1</x:v>
      </x:c>
      <x:c r="G243" s="2" t="str">
        <x:f>IF(COUNTA(A243:E243)=0,"",IF(H243&lt;&gt;"No issue","Unknown",IF(F243&gt;1,"Unknown",IF(F243=1,INDEX('Claims'!$C$6:$C$435,MATCH(A243,'Claims'!$B$6:$B$435,0)),IF(E243="SRC-UNCLAIMED","Unclaimed","Unknown")))))</x:f>
        <x:v>Delivered</x:v>
      </x:c>
      <x:c r="H243" s="2" t="str">
        <x:f>IF(COUNTA(A243:E243)=0,"",IF(OR(A243="",COUNTIFS($A$6:$A$505,A243)&lt;&gt;1,B243&lt;&gt;'Inputs'!$B$5,NOT(ISNUMBER(C243)),C243&lt;&gt;1),"Resolve","No issue"))</x:f>
        <x:v>No issue</x:v>
      </x:c>
    </x:row>
    <x:row r="244" ht="25" customHeight="1">
      <x:c r="A244" s="6" t="str">
        <x:v>A-239</x:v>
      </x:c>
      <x:c r="B244" s="6" t="str">
        <x:v>C-A</x:v>
      </x:c>
      <x:c r="C244" s="6" t="n">
        <x:v>1</x:v>
      </x:c>
      <x:c r="D244" s="7" t="n">
        <x:v>46296</x:v>
      </x:c>
      <x:c r="E244" s="6" t="str">
        <x:v>SRC-ORD-239</x:v>
      </x:c>
      <x:c r="F244" s="2" t="n">
        <x:f>IF(COUNTA(A244:E244)=0,"",COUNTIFS('Claims'!$B$6:$B$435,A244))</x:f>
        <x:v>1</x:v>
      </x:c>
      <x:c r="G244" s="2" t="str">
        <x:f>IF(COUNTA(A244:E244)=0,"",IF(H244&lt;&gt;"No issue","Unknown",IF(F244&gt;1,"Unknown",IF(F244=1,INDEX('Claims'!$C$6:$C$435,MATCH(A244,'Claims'!$B$6:$B$435,0)),IF(E244="SRC-UNCLAIMED","Unclaimed","Unknown")))))</x:f>
        <x:v>Delivered</x:v>
      </x:c>
      <x:c r="H244" s="2" t="str">
        <x:f>IF(COUNTA(A244:E244)=0,"",IF(OR(A244="",COUNTIFS($A$6:$A$505,A244)&lt;&gt;1,B244&lt;&gt;'Inputs'!$B$5,NOT(ISNUMBER(C244)),C244&lt;&gt;1),"Resolve","No issue"))</x:f>
        <x:v>No issue</x:v>
      </x:c>
    </x:row>
    <x:row r="245" ht="25" customHeight="1">
      <x:c r="A245" s="6" t="str">
        <x:v>A-240</x:v>
      </x:c>
      <x:c r="B245" s="6" t="str">
        <x:v>C-A</x:v>
      </x:c>
      <x:c r="C245" s="6" t="n">
        <x:v>1</x:v>
      </x:c>
      <x:c r="D245" s="7" t="n">
        <x:v>46296</x:v>
      </x:c>
      <x:c r="E245" s="6" t="str">
        <x:v>SRC-ORD-240</x:v>
      </x:c>
      <x:c r="F245" s="2" t="n">
        <x:f>IF(COUNTA(A245:E245)=0,"",COUNTIFS('Claims'!$B$6:$B$435,A245))</x:f>
        <x:v>1</x:v>
      </x:c>
      <x:c r="G245" s="2" t="str">
        <x:f>IF(COUNTA(A245:E245)=0,"",IF(H245&lt;&gt;"No issue","Unknown",IF(F245&gt;1,"Unknown",IF(F245=1,INDEX('Claims'!$C$6:$C$435,MATCH(A245,'Claims'!$B$6:$B$435,0)),IF(E245="SRC-UNCLAIMED","Unclaimed","Unknown")))))</x:f>
        <x:v>Delivered</x:v>
      </x:c>
      <x:c r="H245" s="2" t="str">
        <x:f>IF(COUNTA(A245:E245)=0,"",IF(OR(A245="",COUNTIFS($A$6:$A$505,A245)&lt;&gt;1,B245&lt;&gt;'Inputs'!$B$5,NOT(ISNUMBER(C245)),C245&lt;&gt;1),"Resolve","No issue"))</x:f>
        <x:v>No issue</x:v>
      </x:c>
    </x:row>
    <x:row r="246" ht="25" customHeight="1">
      <x:c r="A246" s="6" t="str">
        <x:v>A-241</x:v>
      </x:c>
      <x:c r="B246" s="6" t="str">
        <x:v>C-A</x:v>
      </x:c>
      <x:c r="C246" s="6" t="n">
        <x:v>1</x:v>
      </x:c>
      <x:c r="D246" s="7" t="n">
        <x:v>46296</x:v>
      </x:c>
      <x:c r="E246" s="6" t="str">
        <x:v>SRC-ORD-241</x:v>
      </x:c>
      <x:c r="F246" s="2" t="n">
        <x:f>IF(COUNTA(A246:E246)=0,"",COUNTIFS('Claims'!$B$6:$B$435,A246))</x:f>
        <x:v>1</x:v>
      </x:c>
      <x:c r="G246" s="2" t="str">
        <x:f>IF(COUNTA(A246:E246)=0,"",IF(H246&lt;&gt;"No issue","Unknown",IF(F246&gt;1,"Unknown",IF(F246=1,INDEX('Claims'!$C$6:$C$435,MATCH(A246,'Claims'!$B$6:$B$435,0)),IF(E246="SRC-UNCLAIMED","Unclaimed","Unknown")))))</x:f>
        <x:v>Delivered</x:v>
      </x:c>
      <x:c r="H246" s="2" t="str">
        <x:f>IF(COUNTA(A246:E246)=0,"",IF(OR(A246="",COUNTIFS($A$6:$A$505,A246)&lt;&gt;1,B246&lt;&gt;'Inputs'!$B$5,NOT(ISNUMBER(C246)),C246&lt;&gt;1),"Resolve","No issue"))</x:f>
        <x:v>No issue</x:v>
      </x:c>
    </x:row>
    <x:row r="247" ht="25" customHeight="1">
      <x:c r="A247" s="6" t="str">
        <x:v>A-242</x:v>
      </x:c>
      <x:c r="B247" s="6" t="str">
        <x:v>C-A</x:v>
      </x:c>
      <x:c r="C247" s="6" t="n">
        <x:v>1</x:v>
      </x:c>
      <x:c r="D247" s="7" t="n">
        <x:v>46296</x:v>
      </x:c>
      <x:c r="E247" s="6" t="str">
        <x:v>SRC-ORD-242</x:v>
      </x:c>
      <x:c r="F247" s="2" t="n">
        <x:f>IF(COUNTA(A247:E247)=0,"",COUNTIFS('Claims'!$B$6:$B$435,A247))</x:f>
        <x:v>1</x:v>
      </x:c>
      <x:c r="G247" s="2" t="str">
        <x:f>IF(COUNTA(A247:E247)=0,"",IF(H247&lt;&gt;"No issue","Unknown",IF(F247&gt;1,"Unknown",IF(F247=1,INDEX('Claims'!$C$6:$C$435,MATCH(A247,'Claims'!$B$6:$B$435,0)),IF(E247="SRC-UNCLAIMED","Unclaimed","Unknown")))))</x:f>
        <x:v>Delivered</x:v>
      </x:c>
      <x:c r="H247" s="2" t="str">
        <x:f>IF(COUNTA(A247:E247)=0,"",IF(OR(A247="",COUNTIFS($A$6:$A$505,A247)&lt;&gt;1,B247&lt;&gt;'Inputs'!$B$5,NOT(ISNUMBER(C247)),C247&lt;&gt;1),"Resolve","No issue"))</x:f>
        <x:v>No issue</x:v>
      </x:c>
    </x:row>
    <x:row r="248" ht="25" customHeight="1">
      <x:c r="A248" s="6" t="str">
        <x:v>A-243</x:v>
      </x:c>
      <x:c r="B248" s="6" t="str">
        <x:v>C-A</x:v>
      </x:c>
      <x:c r="C248" s="6" t="n">
        <x:v>1</x:v>
      </x:c>
      <x:c r="D248" s="7" t="n">
        <x:v>46296</x:v>
      </x:c>
      <x:c r="E248" s="6" t="str">
        <x:v>SRC-ORD-243</x:v>
      </x:c>
      <x:c r="F248" s="2" t="n">
        <x:f>IF(COUNTA(A248:E248)=0,"",COUNTIFS('Claims'!$B$6:$B$435,A248))</x:f>
        <x:v>1</x:v>
      </x:c>
      <x:c r="G248" s="2" t="str">
        <x:f>IF(COUNTA(A248:E248)=0,"",IF(H248&lt;&gt;"No issue","Unknown",IF(F248&gt;1,"Unknown",IF(F248=1,INDEX('Claims'!$C$6:$C$435,MATCH(A248,'Claims'!$B$6:$B$435,0)),IF(E248="SRC-UNCLAIMED","Unclaimed","Unknown")))))</x:f>
        <x:v>Delivered</x:v>
      </x:c>
      <x:c r="H248" s="2" t="str">
        <x:f>IF(COUNTA(A248:E248)=0,"",IF(OR(A248="",COUNTIFS($A$6:$A$505,A248)&lt;&gt;1,B248&lt;&gt;'Inputs'!$B$5,NOT(ISNUMBER(C248)),C248&lt;&gt;1),"Resolve","No issue"))</x:f>
        <x:v>No issue</x:v>
      </x:c>
    </x:row>
    <x:row r="249" ht="25" customHeight="1">
      <x:c r="A249" s="6" t="str">
        <x:v>A-244</x:v>
      </x:c>
      <x:c r="B249" s="6" t="str">
        <x:v>C-A</x:v>
      </x:c>
      <x:c r="C249" s="6" t="n">
        <x:v>1</x:v>
      </x:c>
      <x:c r="D249" s="7" t="n">
        <x:v>46296</x:v>
      </x:c>
      <x:c r="E249" s="6" t="str">
        <x:v>SRC-ORD-244</x:v>
      </x:c>
      <x:c r="F249" s="2" t="n">
        <x:f>IF(COUNTA(A249:E249)=0,"",COUNTIFS('Claims'!$B$6:$B$435,A249))</x:f>
        <x:v>1</x:v>
      </x:c>
      <x:c r="G249" s="2" t="str">
        <x:f>IF(COUNTA(A249:E249)=0,"",IF(H249&lt;&gt;"No issue","Unknown",IF(F249&gt;1,"Unknown",IF(F249=1,INDEX('Claims'!$C$6:$C$435,MATCH(A249,'Claims'!$B$6:$B$435,0)),IF(E249="SRC-UNCLAIMED","Unclaimed","Unknown")))))</x:f>
        <x:v>Delivered</x:v>
      </x:c>
      <x:c r="H249" s="2" t="str">
        <x:f>IF(COUNTA(A249:E249)=0,"",IF(OR(A249="",COUNTIFS($A$6:$A$505,A249)&lt;&gt;1,B249&lt;&gt;'Inputs'!$B$5,NOT(ISNUMBER(C249)),C249&lt;&gt;1),"Resolve","No issue"))</x:f>
        <x:v>No issue</x:v>
      </x:c>
    </x:row>
    <x:row r="250" ht="25" customHeight="1">
      <x:c r="A250" s="6" t="str">
        <x:v>A-245</x:v>
      </x:c>
      <x:c r="B250" s="6" t="str">
        <x:v>C-A</x:v>
      </x:c>
      <x:c r="C250" s="6" t="n">
        <x:v>1</x:v>
      </x:c>
      <x:c r="D250" s="7" t="n">
        <x:v>46296</x:v>
      </x:c>
      <x:c r="E250" s="6" t="str">
        <x:v>SRC-ORD-245</x:v>
      </x:c>
      <x:c r="F250" s="2" t="n">
        <x:f>IF(COUNTA(A250:E250)=0,"",COUNTIFS('Claims'!$B$6:$B$435,A250))</x:f>
        <x:v>1</x:v>
      </x:c>
      <x:c r="G250" s="2" t="str">
        <x:f>IF(COUNTA(A250:E250)=0,"",IF(H250&lt;&gt;"No issue","Unknown",IF(F250&gt;1,"Unknown",IF(F250=1,INDEX('Claims'!$C$6:$C$435,MATCH(A250,'Claims'!$B$6:$B$435,0)),IF(E250="SRC-UNCLAIMED","Unclaimed","Unknown")))))</x:f>
        <x:v>Delivered</x:v>
      </x:c>
      <x:c r="H250" s="2" t="str">
        <x:f>IF(COUNTA(A250:E250)=0,"",IF(OR(A250="",COUNTIFS($A$6:$A$505,A250)&lt;&gt;1,B250&lt;&gt;'Inputs'!$B$5,NOT(ISNUMBER(C250)),C250&lt;&gt;1),"Resolve","No issue"))</x:f>
        <x:v>No issue</x:v>
      </x:c>
    </x:row>
    <x:row r="251" ht="25" customHeight="1">
      <x:c r="A251" s="6" t="str">
        <x:v>A-246</x:v>
      </x:c>
      <x:c r="B251" s="6" t="str">
        <x:v>C-A</x:v>
      </x:c>
      <x:c r="C251" s="6" t="n">
        <x:v>1</x:v>
      </x:c>
      <x:c r="D251" s="7" t="n">
        <x:v>46296</x:v>
      </x:c>
      <x:c r="E251" s="6" t="str">
        <x:v>SRC-ORD-246</x:v>
      </x:c>
      <x:c r="F251" s="2" t="n">
        <x:f>IF(COUNTA(A251:E251)=0,"",COUNTIFS('Claims'!$B$6:$B$435,A251))</x:f>
        <x:v>1</x:v>
      </x:c>
      <x:c r="G251" s="2" t="str">
        <x:f>IF(COUNTA(A251:E251)=0,"",IF(H251&lt;&gt;"No issue","Unknown",IF(F251&gt;1,"Unknown",IF(F251=1,INDEX('Claims'!$C$6:$C$435,MATCH(A251,'Claims'!$B$6:$B$435,0)),IF(E251="SRC-UNCLAIMED","Unclaimed","Unknown")))))</x:f>
        <x:v>Delivered</x:v>
      </x:c>
      <x:c r="H251" s="2" t="str">
        <x:f>IF(COUNTA(A251:E251)=0,"",IF(OR(A251="",COUNTIFS($A$6:$A$505,A251)&lt;&gt;1,B251&lt;&gt;'Inputs'!$B$5,NOT(ISNUMBER(C251)),C251&lt;&gt;1),"Resolve","No issue"))</x:f>
        <x:v>No issue</x:v>
      </x:c>
    </x:row>
    <x:row r="252" ht="25" customHeight="1">
      <x:c r="A252" s="6" t="str">
        <x:v>A-247</x:v>
      </x:c>
      <x:c r="B252" s="6" t="str">
        <x:v>C-A</x:v>
      </x:c>
      <x:c r="C252" s="6" t="n">
        <x:v>1</x:v>
      </x:c>
      <x:c r="D252" s="7" t="n">
        <x:v>46296</x:v>
      </x:c>
      <x:c r="E252" s="6" t="str">
        <x:v>SRC-ORD-247</x:v>
      </x:c>
      <x:c r="F252" s="2" t="n">
        <x:f>IF(COUNTA(A252:E252)=0,"",COUNTIFS('Claims'!$B$6:$B$435,A252))</x:f>
        <x:v>1</x:v>
      </x:c>
      <x:c r="G252" s="2" t="str">
        <x:f>IF(COUNTA(A252:E252)=0,"",IF(H252&lt;&gt;"No issue","Unknown",IF(F252&gt;1,"Unknown",IF(F252=1,INDEX('Claims'!$C$6:$C$435,MATCH(A252,'Claims'!$B$6:$B$435,0)),IF(E252="SRC-UNCLAIMED","Unclaimed","Unknown")))))</x:f>
        <x:v>Delivered</x:v>
      </x:c>
      <x:c r="H252" s="2" t="str">
        <x:f>IF(COUNTA(A252:E252)=0,"",IF(OR(A252="",COUNTIFS($A$6:$A$505,A252)&lt;&gt;1,B252&lt;&gt;'Inputs'!$B$5,NOT(ISNUMBER(C252)),C252&lt;&gt;1),"Resolve","No issue"))</x:f>
        <x:v>No issue</x:v>
      </x:c>
    </x:row>
    <x:row r="253" ht="25" customHeight="1">
      <x:c r="A253" s="6" t="str">
        <x:v>A-248</x:v>
      </x:c>
      <x:c r="B253" s="6" t="str">
        <x:v>C-A</x:v>
      </x:c>
      <x:c r="C253" s="6" t="n">
        <x:v>1</x:v>
      </x:c>
      <x:c r="D253" s="7" t="n">
        <x:v>46296</x:v>
      </x:c>
      <x:c r="E253" s="6" t="str">
        <x:v>SRC-ORD-248</x:v>
      </x:c>
      <x:c r="F253" s="2" t="n">
        <x:f>IF(COUNTA(A253:E253)=0,"",COUNTIFS('Claims'!$B$6:$B$435,A253))</x:f>
        <x:v>1</x:v>
      </x:c>
      <x:c r="G253" s="2" t="str">
        <x:f>IF(COUNTA(A253:E253)=0,"",IF(H253&lt;&gt;"No issue","Unknown",IF(F253&gt;1,"Unknown",IF(F253=1,INDEX('Claims'!$C$6:$C$435,MATCH(A253,'Claims'!$B$6:$B$435,0)),IF(E253="SRC-UNCLAIMED","Unclaimed","Unknown")))))</x:f>
        <x:v>Delivered</x:v>
      </x:c>
      <x:c r="H253" s="2" t="str">
        <x:f>IF(COUNTA(A253:E253)=0,"",IF(OR(A253="",COUNTIFS($A$6:$A$505,A253)&lt;&gt;1,B253&lt;&gt;'Inputs'!$B$5,NOT(ISNUMBER(C253)),C253&lt;&gt;1),"Resolve","No issue"))</x:f>
        <x:v>No issue</x:v>
      </x:c>
    </x:row>
    <x:row r="254" ht="25" customHeight="1">
      <x:c r="A254" s="6" t="str">
        <x:v>A-249</x:v>
      </x:c>
      <x:c r="B254" s="6" t="str">
        <x:v>C-A</x:v>
      </x:c>
      <x:c r="C254" s="6" t="n">
        <x:v>1</x:v>
      </x:c>
      <x:c r="D254" s="7" t="n">
        <x:v>46296</x:v>
      </x:c>
      <x:c r="E254" s="6" t="str">
        <x:v>SRC-ORD-249</x:v>
      </x:c>
      <x:c r="F254" s="2" t="n">
        <x:f>IF(COUNTA(A254:E254)=0,"",COUNTIFS('Claims'!$B$6:$B$435,A254))</x:f>
        <x:v>1</x:v>
      </x:c>
      <x:c r="G254" s="2" t="str">
        <x:f>IF(COUNTA(A254:E254)=0,"",IF(H254&lt;&gt;"No issue","Unknown",IF(F254&gt;1,"Unknown",IF(F254=1,INDEX('Claims'!$C$6:$C$435,MATCH(A254,'Claims'!$B$6:$B$435,0)),IF(E254="SRC-UNCLAIMED","Unclaimed","Unknown")))))</x:f>
        <x:v>Delivered</x:v>
      </x:c>
      <x:c r="H254" s="2" t="str">
        <x:f>IF(COUNTA(A254:E254)=0,"",IF(OR(A254="",COUNTIFS($A$6:$A$505,A254)&lt;&gt;1,B254&lt;&gt;'Inputs'!$B$5,NOT(ISNUMBER(C254)),C254&lt;&gt;1),"Resolve","No issue"))</x:f>
        <x:v>No issue</x:v>
      </x:c>
    </x:row>
    <x:row r="255" ht="25" customHeight="1">
      <x:c r="A255" s="6" t="str">
        <x:v>A-250</x:v>
      </x:c>
      <x:c r="B255" s="6" t="str">
        <x:v>C-A</x:v>
      </x:c>
      <x:c r="C255" s="6" t="n">
        <x:v>1</x:v>
      </x:c>
      <x:c r="D255" s="7" t="n">
        <x:v>46296</x:v>
      </x:c>
      <x:c r="E255" s="6" t="str">
        <x:v>SRC-ORD-250</x:v>
      </x:c>
      <x:c r="F255" s="2" t="n">
        <x:f>IF(COUNTA(A255:E255)=0,"",COUNTIFS('Claims'!$B$6:$B$435,A255))</x:f>
        <x:v>1</x:v>
      </x:c>
      <x:c r="G255" s="2" t="str">
        <x:f>IF(COUNTA(A255:E255)=0,"",IF(H255&lt;&gt;"No issue","Unknown",IF(F255&gt;1,"Unknown",IF(F255=1,INDEX('Claims'!$C$6:$C$435,MATCH(A255,'Claims'!$B$6:$B$435,0)),IF(E255="SRC-UNCLAIMED","Unclaimed","Unknown")))))</x:f>
        <x:v>Delivered</x:v>
      </x:c>
      <x:c r="H255" s="2" t="str">
        <x:f>IF(COUNTA(A255:E255)=0,"",IF(OR(A255="",COUNTIFS($A$6:$A$505,A255)&lt;&gt;1,B255&lt;&gt;'Inputs'!$B$5,NOT(ISNUMBER(C255)),C255&lt;&gt;1),"Resolve","No issue"))</x:f>
        <x:v>No issue</x:v>
      </x:c>
    </x:row>
    <x:row r="256" ht="25" customHeight="1">
      <x:c r="A256" s="6" t="str">
        <x:v>A-251</x:v>
      </x:c>
      <x:c r="B256" s="6" t="str">
        <x:v>C-A</x:v>
      </x:c>
      <x:c r="C256" s="6" t="n">
        <x:v>1</x:v>
      </x:c>
      <x:c r="D256" s="7" t="n">
        <x:v>46296</x:v>
      </x:c>
      <x:c r="E256" s="6" t="str">
        <x:v>SRC-ORD-251</x:v>
      </x:c>
      <x:c r="F256" s="2" t="n">
        <x:f>IF(COUNTA(A256:E256)=0,"",COUNTIFS('Claims'!$B$6:$B$435,A256))</x:f>
        <x:v>1</x:v>
      </x:c>
      <x:c r="G256" s="2" t="str">
        <x:f>IF(COUNTA(A256:E256)=0,"",IF(H256&lt;&gt;"No issue","Unknown",IF(F256&gt;1,"Unknown",IF(F256=1,INDEX('Claims'!$C$6:$C$435,MATCH(A256,'Claims'!$B$6:$B$435,0)),IF(E256="SRC-UNCLAIMED","Unclaimed","Unknown")))))</x:f>
        <x:v>Delivered</x:v>
      </x:c>
      <x:c r="H256" s="2" t="str">
        <x:f>IF(COUNTA(A256:E256)=0,"",IF(OR(A256="",COUNTIFS($A$6:$A$505,A256)&lt;&gt;1,B256&lt;&gt;'Inputs'!$B$5,NOT(ISNUMBER(C256)),C256&lt;&gt;1),"Resolve","No issue"))</x:f>
        <x:v>No issue</x:v>
      </x:c>
    </x:row>
    <x:row r="257" ht="25" customHeight="1">
      <x:c r="A257" s="6" t="str">
        <x:v>A-252</x:v>
      </x:c>
      <x:c r="B257" s="6" t="str">
        <x:v>C-A</x:v>
      </x:c>
      <x:c r="C257" s="6" t="n">
        <x:v>1</x:v>
      </x:c>
      <x:c r="D257" s="7" t="n">
        <x:v>46296</x:v>
      </x:c>
      <x:c r="E257" s="6" t="str">
        <x:v>SRC-ORD-252</x:v>
      </x:c>
      <x:c r="F257" s="2" t="n">
        <x:f>IF(COUNTA(A257:E257)=0,"",COUNTIFS('Claims'!$B$6:$B$435,A257))</x:f>
        <x:v>1</x:v>
      </x:c>
      <x:c r="G257" s="2" t="str">
        <x:f>IF(COUNTA(A257:E257)=0,"",IF(H257&lt;&gt;"No issue","Unknown",IF(F257&gt;1,"Unknown",IF(F257=1,INDEX('Claims'!$C$6:$C$435,MATCH(A257,'Claims'!$B$6:$B$435,0)),IF(E257="SRC-UNCLAIMED","Unclaimed","Unknown")))))</x:f>
        <x:v>Delivered</x:v>
      </x:c>
      <x:c r="H257" s="2" t="str">
        <x:f>IF(COUNTA(A257:E257)=0,"",IF(OR(A257="",COUNTIFS($A$6:$A$505,A257)&lt;&gt;1,B257&lt;&gt;'Inputs'!$B$5,NOT(ISNUMBER(C257)),C257&lt;&gt;1),"Resolve","No issue"))</x:f>
        <x:v>No issue</x:v>
      </x:c>
    </x:row>
    <x:row r="258" ht="25" customHeight="1">
      <x:c r="A258" s="6" t="str">
        <x:v>A-253</x:v>
      </x:c>
      <x:c r="B258" s="6" t="str">
        <x:v>C-A</x:v>
      </x:c>
      <x:c r="C258" s="6" t="n">
        <x:v>1</x:v>
      </x:c>
      <x:c r="D258" s="7" t="n">
        <x:v>46296</x:v>
      </x:c>
      <x:c r="E258" s="6" t="str">
        <x:v>SRC-ORD-253</x:v>
      </x:c>
      <x:c r="F258" s="2" t="n">
        <x:f>IF(COUNTA(A258:E258)=0,"",COUNTIFS('Claims'!$B$6:$B$435,A258))</x:f>
        <x:v>1</x:v>
      </x:c>
      <x:c r="G258" s="2" t="str">
        <x:f>IF(COUNTA(A258:E258)=0,"",IF(H258&lt;&gt;"No issue","Unknown",IF(F258&gt;1,"Unknown",IF(F258=1,INDEX('Claims'!$C$6:$C$435,MATCH(A258,'Claims'!$B$6:$B$435,0)),IF(E258="SRC-UNCLAIMED","Unclaimed","Unknown")))))</x:f>
        <x:v>Delivered</x:v>
      </x:c>
      <x:c r="H258" s="2" t="str">
        <x:f>IF(COUNTA(A258:E258)=0,"",IF(OR(A258="",COUNTIFS($A$6:$A$505,A258)&lt;&gt;1,B258&lt;&gt;'Inputs'!$B$5,NOT(ISNUMBER(C258)),C258&lt;&gt;1),"Resolve","No issue"))</x:f>
        <x:v>No issue</x:v>
      </x:c>
    </x:row>
    <x:row r="259" ht="25" customHeight="1">
      <x:c r="A259" s="6" t="str">
        <x:v>A-254</x:v>
      </x:c>
      <x:c r="B259" s="6" t="str">
        <x:v>C-A</x:v>
      </x:c>
      <x:c r="C259" s="6" t="n">
        <x:v>1</x:v>
      </x:c>
      <x:c r="D259" s="7" t="n">
        <x:v>46296</x:v>
      </x:c>
      <x:c r="E259" s="6" t="str">
        <x:v>SRC-ORD-254</x:v>
      </x:c>
      <x:c r="F259" s="2" t="n">
        <x:f>IF(COUNTA(A259:E259)=0,"",COUNTIFS('Claims'!$B$6:$B$435,A259))</x:f>
        <x:v>1</x:v>
      </x:c>
      <x:c r="G259" s="2" t="str">
        <x:f>IF(COUNTA(A259:E259)=0,"",IF(H259&lt;&gt;"No issue","Unknown",IF(F259&gt;1,"Unknown",IF(F259=1,INDEX('Claims'!$C$6:$C$435,MATCH(A259,'Claims'!$B$6:$B$435,0)),IF(E259="SRC-UNCLAIMED","Unclaimed","Unknown")))))</x:f>
        <x:v>Delivered</x:v>
      </x:c>
      <x:c r="H259" s="2" t="str">
        <x:f>IF(COUNTA(A259:E259)=0,"",IF(OR(A259="",COUNTIFS($A$6:$A$505,A259)&lt;&gt;1,B259&lt;&gt;'Inputs'!$B$5,NOT(ISNUMBER(C259)),C259&lt;&gt;1),"Resolve","No issue"))</x:f>
        <x:v>No issue</x:v>
      </x:c>
    </x:row>
    <x:row r="260" ht="25" customHeight="1">
      <x:c r="A260" s="6" t="str">
        <x:v>A-255</x:v>
      </x:c>
      <x:c r="B260" s="6" t="str">
        <x:v>C-A</x:v>
      </x:c>
      <x:c r="C260" s="6" t="n">
        <x:v>1</x:v>
      </x:c>
      <x:c r="D260" s="7" t="n">
        <x:v>46296</x:v>
      </x:c>
      <x:c r="E260" s="6" t="str">
        <x:v>SRC-ORD-255</x:v>
      </x:c>
      <x:c r="F260" s="2" t="n">
        <x:f>IF(COUNTA(A260:E260)=0,"",COUNTIFS('Claims'!$B$6:$B$435,A260))</x:f>
        <x:v>1</x:v>
      </x:c>
      <x:c r="G260" s="2" t="str">
        <x:f>IF(COUNTA(A260:E260)=0,"",IF(H260&lt;&gt;"No issue","Unknown",IF(F260&gt;1,"Unknown",IF(F260=1,INDEX('Claims'!$C$6:$C$435,MATCH(A260,'Claims'!$B$6:$B$435,0)),IF(E260="SRC-UNCLAIMED","Unclaimed","Unknown")))))</x:f>
        <x:v>Delivered</x:v>
      </x:c>
      <x:c r="H260" s="2" t="str">
        <x:f>IF(COUNTA(A260:E260)=0,"",IF(OR(A260="",COUNTIFS($A$6:$A$505,A260)&lt;&gt;1,B260&lt;&gt;'Inputs'!$B$5,NOT(ISNUMBER(C260)),C260&lt;&gt;1),"Resolve","No issue"))</x:f>
        <x:v>No issue</x:v>
      </x:c>
    </x:row>
    <x:row r="261" ht="25" customHeight="1">
      <x:c r="A261" s="6" t="str">
        <x:v>A-256</x:v>
      </x:c>
      <x:c r="B261" s="6" t="str">
        <x:v>C-A</x:v>
      </x:c>
      <x:c r="C261" s="6" t="n">
        <x:v>1</x:v>
      </x:c>
      <x:c r="D261" s="7" t="n">
        <x:v>46296</x:v>
      </x:c>
      <x:c r="E261" s="6" t="str">
        <x:v>SRC-ORD-256</x:v>
      </x:c>
      <x:c r="F261" s="2" t="n">
        <x:f>IF(COUNTA(A261:E261)=0,"",COUNTIFS('Claims'!$B$6:$B$435,A261))</x:f>
        <x:v>1</x:v>
      </x:c>
      <x:c r="G261" s="2" t="str">
        <x:f>IF(COUNTA(A261:E261)=0,"",IF(H261&lt;&gt;"No issue","Unknown",IF(F261&gt;1,"Unknown",IF(F261=1,INDEX('Claims'!$C$6:$C$435,MATCH(A261,'Claims'!$B$6:$B$435,0)),IF(E261="SRC-UNCLAIMED","Unclaimed","Unknown")))))</x:f>
        <x:v>Delivered</x:v>
      </x:c>
      <x:c r="H261" s="2" t="str">
        <x:f>IF(COUNTA(A261:E261)=0,"",IF(OR(A261="",COUNTIFS($A$6:$A$505,A261)&lt;&gt;1,B261&lt;&gt;'Inputs'!$B$5,NOT(ISNUMBER(C261)),C261&lt;&gt;1),"Resolve","No issue"))</x:f>
        <x:v>No issue</x:v>
      </x:c>
    </x:row>
    <x:row r="262" ht="25" customHeight="1">
      <x:c r="A262" s="6" t="str">
        <x:v>A-257</x:v>
      </x:c>
      <x:c r="B262" s="6" t="str">
        <x:v>C-A</x:v>
      </x:c>
      <x:c r="C262" s="6" t="n">
        <x:v>1</x:v>
      </x:c>
      <x:c r="D262" s="7" t="n">
        <x:v>46296</x:v>
      </x:c>
      <x:c r="E262" s="6" t="str">
        <x:v>SRC-ORD-257</x:v>
      </x:c>
      <x:c r="F262" s="2" t="n">
        <x:f>IF(COUNTA(A262:E262)=0,"",COUNTIFS('Claims'!$B$6:$B$435,A262))</x:f>
        <x:v>1</x:v>
      </x:c>
      <x:c r="G262" s="2" t="str">
        <x:f>IF(COUNTA(A262:E262)=0,"",IF(H262&lt;&gt;"No issue","Unknown",IF(F262&gt;1,"Unknown",IF(F262=1,INDEX('Claims'!$C$6:$C$435,MATCH(A262,'Claims'!$B$6:$B$435,0)),IF(E262="SRC-UNCLAIMED","Unclaimed","Unknown")))))</x:f>
        <x:v>Delivered</x:v>
      </x:c>
      <x:c r="H262" s="2" t="str">
        <x:f>IF(COUNTA(A262:E262)=0,"",IF(OR(A262="",COUNTIFS($A$6:$A$505,A262)&lt;&gt;1,B262&lt;&gt;'Inputs'!$B$5,NOT(ISNUMBER(C262)),C262&lt;&gt;1),"Resolve","No issue"))</x:f>
        <x:v>No issue</x:v>
      </x:c>
    </x:row>
    <x:row r="263" ht="25" customHeight="1">
      <x:c r="A263" s="6" t="str">
        <x:v>A-258</x:v>
      </x:c>
      <x:c r="B263" s="6" t="str">
        <x:v>C-A</x:v>
      </x:c>
      <x:c r="C263" s="6" t="n">
        <x:v>1</x:v>
      </x:c>
      <x:c r="D263" s="7" t="n">
        <x:v>46296</x:v>
      </x:c>
      <x:c r="E263" s="6" t="str">
        <x:v>SRC-ORD-258</x:v>
      </x:c>
      <x:c r="F263" s="2" t="n">
        <x:f>IF(COUNTA(A263:E263)=0,"",COUNTIFS('Claims'!$B$6:$B$435,A263))</x:f>
        <x:v>1</x:v>
      </x:c>
      <x:c r="G263" s="2" t="str">
        <x:f>IF(COUNTA(A263:E263)=0,"",IF(H263&lt;&gt;"No issue","Unknown",IF(F263&gt;1,"Unknown",IF(F263=1,INDEX('Claims'!$C$6:$C$435,MATCH(A263,'Claims'!$B$6:$B$435,0)),IF(E263="SRC-UNCLAIMED","Unclaimed","Unknown")))))</x:f>
        <x:v>Delivered</x:v>
      </x:c>
      <x:c r="H263" s="2" t="str">
        <x:f>IF(COUNTA(A263:E263)=0,"",IF(OR(A263="",COUNTIFS($A$6:$A$505,A263)&lt;&gt;1,B263&lt;&gt;'Inputs'!$B$5,NOT(ISNUMBER(C263)),C263&lt;&gt;1),"Resolve","No issue"))</x:f>
        <x:v>No issue</x:v>
      </x:c>
    </x:row>
    <x:row r="264" ht="25" customHeight="1">
      <x:c r="A264" s="6" t="str">
        <x:v>A-259</x:v>
      </x:c>
      <x:c r="B264" s="6" t="str">
        <x:v>C-A</x:v>
      </x:c>
      <x:c r="C264" s="6" t="n">
        <x:v>1</x:v>
      </x:c>
      <x:c r="D264" s="7" t="n">
        <x:v>46296</x:v>
      </x:c>
      <x:c r="E264" s="6" t="str">
        <x:v>SRC-ORD-259</x:v>
      </x:c>
      <x:c r="F264" s="2" t="n">
        <x:f>IF(COUNTA(A264:E264)=0,"",COUNTIFS('Claims'!$B$6:$B$435,A264))</x:f>
        <x:v>1</x:v>
      </x:c>
      <x:c r="G264" s="2" t="str">
        <x:f>IF(COUNTA(A264:E264)=0,"",IF(H264&lt;&gt;"No issue","Unknown",IF(F264&gt;1,"Unknown",IF(F264=1,INDEX('Claims'!$C$6:$C$435,MATCH(A264,'Claims'!$B$6:$B$435,0)),IF(E264="SRC-UNCLAIMED","Unclaimed","Unknown")))))</x:f>
        <x:v>Delivered</x:v>
      </x:c>
      <x:c r="H264" s="2" t="str">
        <x:f>IF(COUNTA(A264:E264)=0,"",IF(OR(A264="",COUNTIFS($A$6:$A$505,A264)&lt;&gt;1,B264&lt;&gt;'Inputs'!$B$5,NOT(ISNUMBER(C264)),C264&lt;&gt;1),"Resolve","No issue"))</x:f>
        <x:v>No issue</x:v>
      </x:c>
    </x:row>
    <x:row r="265" ht="25" customHeight="1">
      <x:c r="A265" s="6" t="str">
        <x:v>A-260</x:v>
      </x:c>
      <x:c r="B265" s="6" t="str">
        <x:v>C-A</x:v>
      </x:c>
      <x:c r="C265" s="6" t="n">
        <x:v>1</x:v>
      </x:c>
      <x:c r="D265" s="7" t="n">
        <x:v>46296</x:v>
      </x:c>
      <x:c r="E265" s="6" t="str">
        <x:v>SRC-ORD-260</x:v>
      </x:c>
      <x:c r="F265" s="2" t="n">
        <x:f>IF(COUNTA(A265:E265)=0,"",COUNTIFS('Claims'!$B$6:$B$435,A265))</x:f>
        <x:v>1</x:v>
      </x:c>
      <x:c r="G265" s="2" t="str">
        <x:f>IF(COUNTA(A265:E265)=0,"",IF(H265&lt;&gt;"No issue","Unknown",IF(F265&gt;1,"Unknown",IF(F265=1,INDEX('Claims'!$C$6:$C$435,MATCH(A265,'Claims'!$B$6:$B$435,0)),IF(E265="SRC-UNCLAIMED","Unclaimed","Unknown")))))</x:f>
        <x:v>Delivered</x:v>
      </x:c>
      <x:c r="H265" s="2" t="str">
        <x:f>IF(COUNTA(A265:E265)=0,"",IF(OR(A265="",COUNTIFS($A$6:$A$505,A265)&lt;&gt;1,B265&lt;&gt;'Inputs'!$B$5,NOT(ISNUMBER(C265)),C265&lt;&gt;1),"Resolve","No issue"))</x:f>
        <x:v>No issue</x:v>
      </x:c>
    </x:row>
    <x:row r="266" ht="25" customHeight="1">
      <x:c r="A266" s="6" t="str">
        <x:v>A-261</x:v>
      </x:c>
      <x:c r="B266" s="6" t="str">
        <x:v>C-A</x:v>
      </x:c>
      <x:c r="C266" s="6" t="n">
        <x:v>1</x:v>
      </x:c>
      <x:c r="D266" s="7" t="n">
        <x:v>46296</x:v>
      </x:c>
      <x:c r="E266" s="6" t="str">
        <x:v>SRC-ORD-261</x:v>
      </x:c>
      <x:c r="F266" s="2" t="n">
        <x:f>IF(COUNTA(A266:E266)=0,"",COUNTIFS('Claims'!$B$6:$B$435,A266))</x:f>
        <x:v>1</x:v>
      </x:c>
      <x:c r="G266" s="2" t="str">
        <x:f>IF(COUNTA(A266:E266)=0,"",IF(H266&lt;&gt;"No issue","Unknown",IF(F266&gt;1,"Unknown",IF(F266=1,INDEX('Claims'!$C$6:$C$435,MATCH(A266,'Claims'!$B$6:$B$435,0)),IF(E266="SRC-UNCLAIMED","Unclaimed","Unknown")))))</x:f>
        <x:v>Delivered</x:v>
      </x:c>
      <x:c r="H266" s="2" t="str">
        <x:f>IF(COUNTA(A266:E266)=0,"",IF(OR(A266="",COUNTIFS($A$6:$A$505,A266)&lt;&gt;1,B266&lt;&gt;'Inputs'!$B$5,NOT(ISNUMBER(C266)),C266&lt;&gt;1),"Resolve","No issue"))</x:f>
        <x:v>No issue</x:v>
      </x:c>
    </x:row>
    <x:row r="267" ht="25" customHeight="1">
      <x:c r="A267" s="6" t="str">
        <x:v>A-262</x:v>
      </x:c>
      <x:c r="B267" s="6" t="str">
        <x:v>C-A</x:v>
      </x:c>
      <x:c r="C267" s="6" t="n">
        <x:v>1</x:v>
      </x:c>
      <x:c r="D267" s="7" t="n">
        <x:v>46296</x:v>
      </x:c>
      <x:c r="E267" s="6" t="str">
        <x:v>SRC-ORD-262</x:v>
      </x:c>
      <x:c r="F267" s="2" t="n">
        <x:f>IF(COUNTA(A267:E267)=0,"",COUNTIFS('Claims'!$B$6:$B$435,A267))</x:f>
        <x:v>1</x:v>
      </x:c>
      <x:c r="G267" s="2" t="str">
        <x:f>IF(COUNTA(A267:E267)=0,"",IF(H267&lt;&gt;"No issue","Unknown",IF(F267&gt;1,"Unknown",IF(F267=1,INDEX('Claims'!$C$6:$C$435,MATCH(A267,'Claims'!$B$6:$B$435,0)),IF(E267="SRC-UNCLAIMED","Unclaimed","Unknown")))))</x:f>
        <x:v>Delivered</x:v>
      </x:c>
      <x:c r="H267" s="2" t="str">
        <x:f>IF(COUNTA(A267:E267)=0,"",IF(OR(A267="",COUNTIFS($A$6:$A$505,A267)&lt;&gt;1,B267&lt;&gt;'Inputs'!$B$5,NOT(ISNUMBER(C267)),C267&lt;&gt;1),"Resolve","No issue"))</x:f>
        <x:v>No issue</x:v>
      </x:c>
    </x:row>
    <x:row r="268" ht="25" customHeight="1">
      <x:c r="A268" s="6" t="str">
        <x:v>A-263</x:v>
      </x:c>
      <x:c r="B268" s="6" t="str">
        <x:v>C-A</x:v>
      </x:c>
      <x:c r="C268" s="6" t="n">
        <x:v>1</x:v>
      </x:c>
      <x:c r="D268" s="7" t="n">
        <x:v>46296</x:v>
      </x:c>
      <x:c r="E268" s="6" t="str">
        <x:v>SRC-ORD-263</x:v>
      </x:c>
      <x:c r="F268" s="2" t="n">
        <x:f>IF(COUNTA(A268:E268)=0,"",COUNTIFS('Claims'!$B$6:$B$435,A268))</x:f>
        <x:v>1</x:v>
      </x:c>
      <x:c r="G268" s="2" t="str">
        <x:f>IF(COUNTA(A268:E268)=0,"",IF(H268&lt;&gt;"No issue","Unknown",IF(F268&gt;1,"Unknown",IF(F268=1,INDEX('Claims'!$C$6:$C$435,MATCH(A268,'Claims'!$B$6:$B$435,0)),IF(E268="SRC-UNCLAIMED","Unclaimed","Unknown")))))</x:f>
        <x:v>Delivered</x:v>
      </x:c>
      <x:c r="H268" s="2" t="str">
        <x:f>IF(COUNTA(A268:E268)=0,"",IF(OR(A268="",COUNTIFS($A$6:$A$505,A268)&lt;&gt;1,B268&lt;&gt;'Inputs'!$B$5,NOT(ISNUMBER(C268)),C268&lt;&gt;1),"Resolve","No issue"))</x:f>
        <x:v>No issue</x:v>
      </x:c>
    </x:row>
    <x:row r="269" ht="25" customHeight="1">
      <x:c r="A269" s="6" t="str">
        <x:v>A-264</x:v>
      </x:c>
      <x:c r="B269" s="6" t="str">
        <x:v>C-A</x:v>
      </x:c>
      <x:c r="C269" s="6" t="n">
        <x:v>1</x:v>
      </x:c>
      <x:c r="D269" s="7" t="n">
        <x:v>46296</x:v>
      </x:c>
      <x:c r="E269" s="6" t="str">
        <x:v>SRC-ORD-264</x:v>
      </x:c>
      <x:c r="F269" s="2" t="n">
        <x:f>IF(COUNTA(A269:E269)=0,"",COUNTIFS('Claims'!$B$6:$B$435,A269))</x:f>
        <x:v>1</x:v>
      </x:c>
      <x:c r="G269" s="2" t="str">
        <x:f>IF(COUNTA(A269:E269)=0,"",IF(H269&lt;&gt;"No issue","Unknown",IF(F269&gt;1,"Unknown",IF(F269=1,INDEX('Claims'!$C$6:$C$435,MATCH(A269,'Claims'!$B$6:$B$435,0)),IF(E269="SRC-UNCLAIMED","Unclaimed","Unknown")))))</x:f>
        <x:v>Delivered</x:v>
      </x:c>
      <x:c r="H269" s="2" t="str">
        <x:f>IF(COUNTA(A269:E269)=0,"",IF(OR(A269="",COUNTIFS($A$6:$A$505,A269)&lt;&gt;1,B269&lt;&gt;'Inputs'!$B$5,NOT(ISNUMBER(C269)),C269&lt;&gt;1),"Resolve","No issue"))</x:f>
        <x:v>No issue</x:v>
      </x:c>
    </x:row>
    <x:row r="270" ht="25" customHeight="1">
      <x:c r="A270" s="6" t="str">
        <x:v>A-265</x:v>
      </x:c>
      <x:c r="B270" s="6" t="str">
        <x:v>C-A</x:v>
      </x:c>
      <x:c r="C270" s="6" t="n">
        <x:v>1</x:v>
      </x:c>
      <x:c r="D270" s="7" t="n">
        <x:v>46296</x:v>
      </x:c>
      <x:c r="E270" s="6" t="str">
        <x:v>SRC-ORD-265</x:v>
      </x:c>
      <x:c r="F270" s="2" t="n">
        <x:f>IF(COUNTA(A270:E270)=0,"",COUNTIFS('Claims'!$B$6:$B$435,A270))</x:f>
        <x:v>1</x:v>
      </x:c>
      <x:c r="G270" s="2" t="str">
        <x:f>IF(COUNTA(A270:E270)=0,"",IF(H270&lt;&gt;"No issue","Unknown",IF(F270&gt;1,"Unknown",IF(F270=1,INDEX('Claims'!$C$6:$C$435,MATCH(A270,'Claims'!$B$6:$B$435,0)),IF(E270="SRC-UNCLAIMED","Unclaimed","Unknown")))))</x:f>
        <x:v>Delivered</x:v>
      </x:c>
      <x:c r="H270" s="2" t="str">
        <x:f>IF(COUNTA(A270:E270)=0,"",IF(OR(A270="",COUNTIFS($A$6:$A$505,A270)&lt;&gt;1,B270&lt;&gt;'Inputs'!$B$5,NOT(ISNUMBER(C270)),C270&lt;&gt;1),"Resolve","No issue"))</x:f>
        <x:v>No issue</x:v>
      </x:c>
    </x:row>
    <x:row r="271" ht="25" customHeight="1">
      <x:c r="A271" s="6" t="str">
        <x:v>A-266</x:v>
      </x:c>
      <x:c r="B271" s="6" t="str">
        <x:v>C-A</x:v>
      </x:c>
      <x:c r="C271" s="6" t="n">
        <x:v>1</x:v>
      </x:c>
      <x:c r="D271" s="7" t="n">
        <x:v>46296</x:v>
      </x:c>
      <x:c r="E271" s="6" t="str">
        <x:v>SRC-ORD-266</x:v>
      </x:c>
      <x:c r="F271" s="2" t="n">
        <x:f>IF(COUNTA(A271:E271)=0,"",COUNTIFS('Claims'!$B$6:$B$435,A271))</x:f>
        <x:v>1</x:v>
      </x:c>
      <x:c r="G271" s="2" t="str">
        <x:f>IF(COUNTA(A271:E271)=0,"",IF(H271&lt;&gt;"No issue","Unknown",IF(F271&gt;1,"Unknown",IF(F271=1,INDEX('Claims'!$C$6:$C$435,MATCH(A271,'Claims'!$B$6:$B$435,0)),IF(E271="SRC-UNCLAIMED","Unclaimed","Unknown")))))</x:f>
        <x:v>Delivered</x:v>
      </x:c>
      <x:c r="H271" s="2" t="str">
        <x:f>IF(COUNTA(A271:E271)=0,"",IF(OR(A271="",COUNTIFS($A$6:$A$505,A271)&lt;&gt;1,B271&lt;&gt;'Inputs'!$B$5,NOT(ISNUMBER(C271)),C271&lt;&gt;1),"Resolve","No issue"))</x:f>
        <x:v>No issue</x:v>
      </x:c>
    </x:row>
    <x:row r="272" ht="25" customHeight="1">
      <x:c r="A272" s="6" t="str">
        <x:v>A-267</x:v>
      </x:c>
      <x:c r="B272" s="6" t="str">
        <x:v>C-A</x:v>
      </x:c>
      <x:c r="C272" s="6" t="n">
        <x:v>1</x:v>
      </x:c>
      <x:c r="D272" s="7" t="n">
        <x:v>46296</x:v>
      </x:c>
      <x:c r="E272" s="6" t="str">
        <x:v>SRC-ORD-267</x:v>
      </x:c>
      <x:c r="F272" s="2" t="n">
        <x:f>IF(COUNTA(A272:E272)=0,"",COUNTIFS('Claims'!$B$6:$B$435,A272))</x:f>
        <x:v>1</x:v>
      </x:c>
      <x:c r="G272" s="2" t="str">
        <x:f>IF(COUNTA(A272:E272)=0,"",IF(H272&lt;&gt;"No issue","Unknown",IF(F272&gt;1,"Unknown",IF(F272=1,INDEX('Claims'!$C$6:$C$435,MATCH(A272,'Claims'!$B$6:$B$435,0)),IF(E272="SRC-UNCLAIMED","Unclaimed","Unknown")))))</x:f>
        <x:v>Delivered</x:v>
      </x:c>
      <x:c r="H272" s="2" t="str">
        <x:f>IF(COUNTA(A272:E272)=0,"",IF(OR(A272="",COUNTIFS($A$6:$A$505,A272)&lt;&gt;1,B272&lt;&gt;'Inputs'!$B$5,NOT(ISNUMBER(C272)),C272&lt;&gt;1),"Resolve","No issue"))</x:f>
        <x:v>No issue</x:v>
      </x:c>
    </x:row>
    <x:row r="273" ht="25" customHeight="1">
      <x:c r="A273" s="6" t="str">
        <x:v>A-268</x:v>
      </x:c>
      <x:c r="B273" s="6" t="str">
        <x:v>C-A</x:v>
      </x:c>
      <x:c r="C273" s="6" t="n">
        <x:v>1</x:v>
      </x:c>
      <x:c r="D273" s="7" t="n">
        <x:v>46296</x:v>
      </x:c>
      <x:c r="E273" s="6" t="str">
        <x:v>SRC-ORD-268</x:v>
      </x:c>
      <x:c r="F273" s="2" t="n">
        <x:f>IF(COUNTA(A273:E273)=0,"",COUNTIFS('Claims'!$B$6:$B$435,A273))</x:f>
        <x:v>1</x:v>
      </x:c>
      <x:c r="G273" s="2" t="str">
        <x:f>IF(COUNTA(A273:E273)=0,"",IF(H273&lt;&gt;"No issue","Unknown",IF(F273&gt;1,"Unknown",IF(F273=1,INDEX('Claims'!$C$6:$C$435,MATCH(A273,'Claims'!$B$6:$B$435,0)),IF(E273="SRC-UNCLAIMED","Unclaimed","Unknown")))))</x:f>
        <x:v>Delivered</x:v>
      </x:c>
      <x:c r="H273" s="2" t="str">
        <x:f>IF(COUNTA(A273:E273)=0,"",IF(OR(A273="",COUNTIFS($A$6:$A$505,A273)&lt;&gt;1,B273&lt;&gt;'Inputs'!$B$5,NOT(ISNUMBER(C273)),C273&lt;&gt;1),"Resolve","No issue"))</x:f>
        <x:v>No issue</x:v>
      </x:c>
    </x:row>
    <x:row r="274" ht="25" customHeight="1">
      <x:c r="A274" s="6" t="str">
        <x:v>A-269</x:v>
      </x:c>
      <x:c r="B274" s="6" t="str">
        <x:v>C-A</x:v>
      </x:c>
      <x:c r="C274" s="6" t="n">
        <x:v>1</x:v>
      </x:c>
      <x:c r="D274" s="7" t="n">
        <x:v>46296</x:v>
      </x:c>
      <x:c r="E274" s="6" t="str">
        <x:v>SRC-ORD-269</x:v>
      </x:c>
      <x:c r="F274" s="2" t="n">
        <x:f>IF(COUNTA(A274:E274)=0,"",COUNTIFS('Claims'!$B$6:$B$435,A274))</x:f>
        <x:v>1</x:v>
      </x:c>
      <x:c r="G274" s="2" t="str">
        <x:f>IF(COUNTA(A274:E274)=0,"",IF(H274&lt;&gt;"No issue","Unknown",IF(F274&gt;1,"Unknown",IF(F274=1,INDEX('Claims'!$C$6:$C$435,MATCH(A274,'Claims'!$B$6:$B$435,0)),IF(E274="SRC-UNCLAIMED","Unclaimed","Unknown")))))</x:f>
        <x:v>Delivered</x:v>
      </x:c>
      <x:c r="H274" s="2" t="str">
        <x:f>IF(COUNTA(A274:E274)=0,"",IF(OR(A274="",COUNTIFS($A$6:$A$505,A274)&lt;&gt;1,B274&lt;&gt;'Inputs'!$B$5,NOT(ISNUMBER(C274)),C274&lt;&gt;1),"Resolve","No issue"))</x:f>
        <x:v>No issue</x:v>
      </x:c>
    </x:row>
    <x:row r="275" ht="25" customHeight="1">
      <x:c r="A275" s="6" t="str">
        <x:v>A-270</x:v>
      </x:c>
      <x:c r="B275" s="6" t="str">
        <x:v>C-A</x:v>
      </x:c>
      <x:c r="C275" s="6" t="n">
        <x:v>1</x:v>
      </x:c>
      <x:c r="D275" s="7" t="n">
        <x:v>46296</x:v>
      </x:c>
      <x:c r="E275" s="6" t="str">
        <x:v>SRC-ORD-270</x:v>
      </x:c>
      <x:c r="F275" s="2" t="n">
        <x:f>IF(COUNTA(A275:E275)=0,"",COUNTIFS('Claims'!$B$6:$B$435,A275))</x:f>
        <x:v>1</x:v>
      </x:c>
      <x:c r="G275" s="2" t="str">
        <x:f>IF(COUNTA(A275:E275)=0,"",IF(H275&lt;&gt;"No issue","Unknown",IF(F275&gt;1,"Unknown",IF(F275=1,INDEX('Claims'!$C$6:$C$435,MATCH(A275,'Claims'!$B$6:$B$435,0)),IF(E275="SRC-UNCLAIMED","Unclaimed","Unknown")))))</x:f>
        <x:v>Delivered</x:v>
      </x:c>
      <x:c r="H275" s="2" t="str">
        <x:f>IF(COUNTA(A275:E275)=0,"",IF(OR(A275="",COUNTIFS($A$6:$A$505,A275)&lt;&gt;1,B275&lt;&gt;'Inputs'!$B$5,NOT(ISNUMBER(C275)),C275&lt;&gt;1),"Resolve","No issue"))</x:f>
        <x:v>No issue</x:v>
      </x:c>
    </x:row>
    <x:row r="276" ht="25" customHeight="1">
      <x:c r="A276" s="6" t="str">
        <x:v>A-271</x:v>
      </x:c>
      <x:c r="B276" s="6" t="str">
        <x:v>C-A</x:v>
      </x:c>
      <x:c r="C276" s="6" t="n">
        <x:v>1</x:v>
      </x:c>
      <x:c r="D276" s="7" t="n">
        <x:v>46296</x:v>
      </x:c>
      <x:c r="E276" s="6" t="str">
        <x:v>SRC-ORD-271</x:v>
      </x:c>
      <x:c r="F276" s="2" t="n">
        <x:f>IF(COUNTA(A276:E276)=0,"",COUNTIFS('Claims'!$B$6:$B$435,A276))</x:f>
        <x:v>1</x:v>
      </x:c>
      <x:c r="G276" s="2" t="str">
        <x:f>IF(COUNTA(A276:E276)=0,"",IF(H276&lt;&gt;"No issue","Unknown",IF(F276&gt;1,"Unknown",IF(F276=1,INDEX('Claims'!$C$6:$C$435,MATCH(A276,'Claims'!$B$6:$B$435,0)),IF(E276="SRC-UNCLAIMED","Unclaimed","Unknown")))))</x:f>
        <x:v>Delivered</x:v>
      </x:c>
      <x:c r="H276" s="2" t="str">
        <x:f>IF(COUNTA(A276:E276)=0,"",IF(OR(A276="",COUNTIFS($A$6:$A$505,A276)&lt;&gt;1,B276&lt;&gt;'Inputs'!$B$5,NOT(ISNUMBER(C276)),C276&lt;&gt;1),"Resolve","No issue"))</x:f>
        <x:v>No issue</x:v>
      </x:c>
    </x:row>
    <x:row r="277" ht="25" customHeight="1">
      <x:c r="A277" s="6" t="str">
        <x:v>A-272</x:v>
      </x:c>
      <x:c r="B277" s="6" t="str">
        <x:v>C-A</x:v>
      </x:c>
      <x:c r="C277" s="6" t="n">
        <x:v>1</x:v>
      </x:c>
      <x:c r="D277" s="7" t="n">
        <x:v>46296</x:v>
      </x:c>
      <x:c r="E277" s="6" t="str">
        <x:v>SRC-ORD-272</x:v>
      </x:c>
      <x:c r="F277" s="2" t="n">
        <x:f>IF(COUNTA(A277:E277)=0,"",COUNTIFS('Claims'!$B$6:$B$435,A277))</x:f>
        <x:v>1</x:v>
      </x:c>
      <x:c r="G277" s="2" t="str">
        <x:f>IF(COUNTA(A277:E277)=0,"",IF(H277&lt;&gt;"No issue","Unknown",IF(F277&gt;1,"Unknown",IF(F277=1,INDEX('Claims'!$C$6:$C$435,MATCH(A277,'Claims'!$B$6:$B$435,0)),IF(E277="SRC-UNCLAIMED","Unclaimed","Unknown")))))</x:f>
        <x:v>Delivered</x:v>
      </x:c>
      <x:c r="H277" s="2" t="str">
        <x:f>IF(COUNTA(A277:E277)=0,"",IF(OR(A277="",COUNTIFS($A$6:$A$505,A277)&lt;&gt;1,B277&lt;&gt;'Inputs'!$B$5,NOT(ISNUMBER(C277)),C277&lt;&gt;1),"Resolve","No issue"))</x:f>
        <x:v>No issue</x:v>
      </x:c>
    </x:row>
    <x:row r="278" ht="25" customHeight="1">
      <x:c r="A278" s="6" t="str">
        <x:v>A-273</x:v>
      </x:c>
      <x:c r="B278" s="6" t="str">
        <x:v>C-A</x:v>
      </x:c>
      <x:c r="C278" s="6" t="n">
        <x:v>1</x:v>
      </x:c>
      <x:c r="D278" s="7" t="n">
        <x:v>46296</x:v>
      </x:c>
      <x:c r="E278" s="6" t="str">
        <x:v>SRC-ORD-273</x:v>
      </x:c>
      <x:c r="F278" s="2" t="n">
        <x:f>IF(COUNTA(A278:E278)=0,"",COUNTIFS('Claims'!$B$6:$B$435,A278))</x:f>
        <x:v>1</x:v>
      </x:c>
      <x:c r="G278" s="2" t="str">
        <x:f>IF(COUNTA(A278:E278)=0,"",IF(H278&lt;&gt;"No issue","Unknown",IF(F278&gt;1,"Unknown",IF(F278=1,INDEX('Claims'!$C$6:$C$435,MATCH(A278,'Claims'!$B$6:$B$435,0)),IF(E278="SRC-UNCLAIMED","Unclaimed","Unknown")))))</x:f>
        <x:v>Delivered</x:v>
      </x:c>
      <x:c r="H278" s="2" t="str">
        <x:f>IF(COUNTA(A278:E278)=0,"",IF(OR(A278="",COUNTIFS($A$6:$A$505,A278)&lt;&gt;1,B278&lt;&gt;'Inputs'!$B$5,NOT(ISNUMBER(C278)),C278&lt;&gt;1),"Resolve","No issue"))</x:f>
        <x:v>No issue</x:v>
      </x:c>
    </x:row>
    <x:row r="279" ht="25" customHeight="1">
      <x:c r="A279" s="6" t="str">
        <x:v>A-274</x:v>
      </x:c>
      <x:c r="B279" s="6" t="str">
        <x:v>C-A</x:v>
      </x:c>
      <x:c r="C279" s="6" t="n">
        <x:v>1</x:v>
      </x:c>
      <x:c r="D279" s="7" t="n">
        <x:v>46296</x:v>
      </x:c>
      <x:c r="E279" s="6" t="str">
        <x:v>SRC-ORD-274</x:v>
      </x:c>
      <x:c r="F279" s="2" t="n">
        <x:f>IF(COUNTA(A279:E279)=0,"",COUNTIFS('Claims'!$B$6:$B$435,A279))</x:f>
        <x:v>1</x:v>
      </x:c>
      <x:c r="G279" s="2" t="str">
        <x:f>IF(COUNTA(A279:E279)=0,"",IF(H279&lt;&gt;"No issue","Unknown",IF(F279&gt;1,"Unknown",IF(F279=1,INDEX('Claims'!$C$6:$C$435,MATCH(A279,'Claims'!$B$6:$B$435,0)),IF(E279="SRC-UNCLAIMED","Unclaimed","Unknown")))))</x:f>
        <x:v>Delivered</x:v>
      </x:c>
      <x:c r="H279" s="2" t="str">
        <x:f>IF(COUNTA(A279:E279)=0,"",IF(OR(A279="",COUNTIFS($A$6:$A$505,A279)&lt;&gt;1,B279&lt;&gt;'Inputs'!$B$5,NOT(ISNUMBER(C279)),C279&lt;&gt;1),"Resolve","No issue"))</x:f>
        <x:v>No issue</x:v>
      </x:c>
    </x:row>
    <x:row r="280" ht="25" customHeight="1">
      <x:c r="A280" s="6" t="str">
        <x:v>A-275</x:v>
      </x:c>
      <x:c r="B280" s="6" t="str">
        <x:v>C-A</x:v>
      </x:c>
      <x:c r="C280" s="6" t="n">
        <x:v>1</x:v>
      </x:c>
      <x:c r="D280" s="7" t="n">
        <x:v>46296</x:v>
      </x:c>
      <x:c r="E280" s="6" t="str">
        <x:v>SRC-ORD-275</x:v>
      </x:c>
      <x:c r="F280" s="2" t="n">
        <x:f>IF(COUNTA(A280:E280)=0,"",COUNTIFS('Claims'!$B$6:$B$435,A280))</x:f>
        <x:v>1</x:v>
      </x:c>
      <x:c r="G280" s="2" t="str">
        <x:f>IF(COUNTA(A280:E280)=0,"",IF(H280&lt;&gt;"No issue","Unknown",IF(F280&gt;1,"Unknown",IF(F280=1,INDEX('Claims'!$C$6:$C$435,MATCH(A280,'Claims'!$B$6:$B$435,0)),IF(E280="SRC-UNCLAIMED","Unclaimed","Unknown")))))</x:f>
        <x:v>Delivered</x:v>
      </x:c>
      <x:c r="H280" s="2" t="str">
        <x:f>IF(COUNTA(A280:E280)=0,"",IF(OR(A280="",COUNTIFS($A$6:$A$505,A280)&lt;&gt;1,B280&lt;&gt;'Inputs'!$B$5,NOT(ISNUMBER(C280)),C280&lt;&gt;1),"Resolve","No issue"))</x:f>
        <x:v>No issue</x:v>
      </x:c>
    </x:row>
    <x:row r="281" ht="25" customHeight="1">
      <x:c r="A281" s="6" t="str">
        <x:v>A-276</x:v>
      </x:c>
      <x:c r="B281" s="6" t="str">
        <x:v>C-A</x:v>
      </x:c>
      <x:c r="C281" s="6" t="n">
        <x:v>1</x:v>
      </x:c>
      <x:c r="D281" s="7" t="n">
        <x:v>46296</x:v>
      </x:c>
      <x:c r="E281" s="6" t="str">
        <x:v>SRC-ORD-276</x:v>
      </x:c>
      <x:c r="F281" s="2" t="n">
        <x:f>IF(COUNTA(A281:E281)=0,"",COUNTIFS('Claims'!$B$6:$B$435,A281))</x:f>
        <x:v>1</x:v>
      </x:c>
      <x:c r="G281" s="2" t="str">
        <x:f>IF(COUNTA(A281:E281)=0,"",IF(H281&lt;&gt;"No issue","Unknown",IF(F281&gt;1,"Unknown",IF(F281=1,INDEX('Claims'!$C$6:$C$435,MATCH(A281,'Claims'!$B$6:$B$435,0)),IF(E281="SRC-UNCLAIMED","Unclaimed","Unknown")))))</x:f>
        <x:v>Delivered</x:v>
      </x:c>
      <x:c r="H281" s="2" t="str">
        <x:f>IF(COUNTA(A281:E281)=0,"",IF(OR(A281="",COUNTIFS($A$6:$A$505,A281)&lt;&gt;1,B281&lt;&gt;'Inputs'!$B$5,NOT(ISNUMBER(C281)),C281&lt;&gt;1),"Resolve","No issue"))</x:f>
        <x:v>No issue</x:v>
      </x:c>
    </x:row>
    <x:row r="282" ht="25" customHeight="1">
      <x:c r="A282" s="6" t="str">
        <x:v>A-277</x:v>
      </x:c>
      <x:c r="B282" s="6" t="str">
        <x:v>C-A</x:v>
      </x:c>
      <x:c r="C282" s="6" t="n">
        <x:v>1</x:v>
      </x:c>
      <x:c r="D282" s="7" t="n">
        <x:v>46296</x:v>
      </x:c>
      <x:c r="E282" s="6" t="str">
        <x:v>SRC-ORD-277</x:v>
      </x:c>
      <x:c r="F282" s="2" t="n">
        <x:f>IF(COUNTA(A282:E282)=0,"",COUNTIFS('Claims'!$B$6:$B$435,A282))</x:f>
        <x:v>1</x:v>
      </x:c>
      <x:c r="G282" s="2" t="str">
        <x:f>IF(COUNTA(A282:E282)=0,"",IF(H282&lt;&gt;"No issue","Unknown",IF(F282&gt;1,"Unknown",IF(F282=1,INDEX('Claims'!$C$6:$C$435,MATCH(A282,'Claims'!$B$6:$B$435,0)),IF(E282="SRC-UNCLAIMED","Unclaimed","Unknown")))))</x:f>
        <x:v>Delivered</x:v>
      </x:c>
      <x:c r="H282" s="2" t="str">
        <x:f>IF(COUNTA(A282:E282)=0,"",IF(OR(A282="",COUNTIFS($A$6:$A$505,A282)&lt;&gt;1,B282&lt;&gt;'Inputs'!$B$5,NOT(ISNUMBER(C282)),C282&lt;&gt;1),"Resolve","No issue"))</x:f>
        <x:v>No issue</x:v>
      </x:c>
    </x:row>
    <x:row r="283" ht="25" customHeight="1">
      <x:c r="A283" s="6" t="str">
        <x:v>A-278</x:v>
      </x:c>
      <x:c r="B283" s="6" t="str">
        <x:v>C-A</x:v>
      </x:c>
      <x:c r="C283" s="6" t="n">
        <x:v>1</x:v>
      </x:c>
      <x:c r="D283" s="7" t="n">
        <x:v>46296</x:v>
      </x:c>
      <x:c r="E283" s="6" t="str">
        <x:v>SRC-ORD-278</x:v>
      </x:c>
      <x:c r="F283" s="2" t="n">
        <x:f>IF(COUNTA(A283:E283)=0,"",COUNTIFS('Claims'!$B$6:$B$435,A283))</x:f>
        <x:v>1</x:v>
      </x:c>
      <x:c r="G283" s="2" t="str">
        <x:f>IF(COUNTA(A283:E283)=0,"",IF(H283&lt;&gt;"No issue","Unknown",IF(F283&gt;1,"Unknown",IF(F283=1,INDEX('Claims'!$C$6:$C$435,MATCH(A283,'Claims'!$B$6:$B$435,0)),IF(E283="SRC-UNCLAIMED","Unclaimed","Unknown")))))</x:f>
        <x:v>Delivered</x:v>
      </x:c>
      <x:c r="H283" s="2" t="str">
        <x:f>IF(COUNTA(A283:E283)=0,"",IF(OR(A283="",COUNTIFS($A$6:$A$505,A283)&lt;&gt;1,B283&lt;&gt;'Inputs'!$B$5,NOT(ISNUMBER(C283)),C283&lt;&gt;1),"Resolve","No issue"))</x:f>
        <x:v>No issue</x:v>
      </x:c>
    </x:row>
    <x:row r="284" ht="25" customHeight="1">
      <x:c r="A284" s="6" t="str">
        <x:v>A-279</x:v>
      </x:c>
      <x:c r="B284" s="6" t="str">
        <x:v>C-A</x:v>
      </x:c>
      <x:c r="C284" s="6" t="n">
        <x:v>1</x:v>
      </x:c>
      <x:c r="D284" s="7" t="n">
        <x:v>46296</x:v>
      </x:c>
      <x:c r="E284" s="6" t="str">
        <x:v>SRC-ORD-279</x:v>
      </x:c>
      <x:c r="F284" s="2" t="n">
        <x:f>IF(COUNTA(A284:E284)=0,"",COUNTIFS('Claims'!$B$6:$B$435,A284))</x:f>
        <x:v>1</x:v>
      </x:c>
      <x:c r="G284" s="2" t="str">
        <x:f>IF(COUNTA(A284:E284)=0,"",IF(H284&lt;&gt;"No issue","Unknown",IF(F284&gt;1,"Unknown",IF(F284=1,INDEX('Claims'!$C$6:$C$435,MATCH(A284,'Claims'!$B$6:$B$435,0)),IF(E284="SRC-UNCLAIMED","Unclaimed","Unknown")))))</x:f>
        <x:v>Delivered</x:v>
      </x:c>
      <x:c r="H284" s="2" t="str">
        <x:f>IF(COUNTA(A284:E284)=0,"",IF(OR(A284="",COUNTIFS($A$6:$A$505,A284)&lt;&gt;1,B284&lt;&gt;'Inputs'!$B$5,NOT(ISNUMBER(C284)),C284&lt;&gt;1),"Resolve","No issue"))</x:f>
        <x:v>No issue</x:v>
      </x:c>
    </x:row>
    <x:row r="285" ht="25" customHeight="1">
      <x:c r="A285" s="6" t="str">
        <x:v>A-280</x:v>
      </x:c>
      <x:c r="B285" s="6" t="str">
        <x:v>C-A</x:v>
      </x:c>
      <x:c r="C285" s="6" t="n">
        <x:v>1</x:v>
      </x:c>
      <x:c r="D285" s="7" t="n">
        <x:v>46296</x:v>
      </x:c>
      <x:c r="E285" s="6" t="str">
        <x:v>SRC-ORD-280</x:v>
      </x:c>
      <x:c r="F285" s="2" t="n">
        <x:f>IF(COUNTA(A285:E285)=0,"",COUNTIFS('Claims'!$B$6:$B$435,A285))</x:f>
        <x:v>1</x:v>
      </x:c>
      <x:c r="G285" s="2" t="str">
        <x:f>IF(COUNTA(A285:E285)=0,"",IF(H285&lt;&gt;"No issue","Unknown",IF(F285&gt;1,"Unknown",IF(F285=1,INDEX('Claims'!$C$6:$C$435,MATCH(A285,'Claims'!$B$6:$B$435,0)),IF(E285="SRC-UNCLAIMED","Unclaimed","Unknown")))))</x:f>
        <x:v>Delivered</x:v>
      </x:c>
      <x:c r="H285" s="2" t="str">
        <x:f>IF(COUNTA(A285:E285)=0,"",IF(OR(A285="",COUNTIFS($A$6:$A$505,A285)&lt;&gt;1,B285&lt;&gt;'Inputs'!$B$5,NOT(ISNUMBER(C285)),C285&lt;&gt;1),"Resolve","No issue"))</x:f>
        <x:v>No issue</x:v>
      </x:c>
    </x:row>
    <x:row r="286" ht="25" customHeight="1">
      <x:c r="A286" s="6" t="str">
        <x:v>A-281</x:v>
      </x:c>
      <x:c r="B286" s="6" t="str">
        <x:v>C-A</x:v>
      </x:c>
      <x:c r="C286" s="6" t="n">
        <x:v>1</x:v>
      </x:c>
      <x:c r="D286" s="7" t="n">
        <x:v>46296</x:v>
      </x:c>
      <x:c r="E286" s="6" t="str">
        <x:v>SRC-ORD-281</x:v>
      </x:c>
      <x:c r="F286" s="2" t="n">
        <x:f>IF(COUNTA(A286:E286)=0,"",COUNTIFS('Claims'!$B$6:$B$435,A286))</x:f>
        <x:v>1</x:v>
      </x:c>
      <x:c r="G286" s="2" t="str">
        <x:f>IF(COUNTA(A286:E286)=0,"",IF(H286&lt;&gt;"No issue","Unknown",IF(F286&gt;1,"Unknown",IF(F286=1,INDEX('Claims'!$C$6:$C$435,MATCH(A286,'Claims'!$B$6:$B$435,0)),IF(E286="SRC-UNCLAIMED","Unclaimed","Unknown")))))</x:f>
        <x:v>Delivered</x:v>
      </x:c>
      <x:c r="H286" s="2" t="str">
        <x:f>IF(COUNTA(A286:E286)=0,"",IF(OR(A286="",COUNTIFS($A$6:$A$505,A286)&lt;&gt;1,B286&lt;&gt;'Inputs'!$B$5,NOT(ISNUMBER(C286)),C286&lt;&gt;1),"Resolve","No issue"))</x:f>
        <x:v>No issue</x:v>
      </x:c>
    </x:row>
    <x:row r="287" ht="25" customHeight="1">
      <x:c r="A287" s="6" t="str">
        <x:v>A-282</x:v>
      </x:c>
      <x:c r="B287" s="6" t="str">
        <x:v>C-A</x:v>
      </x:c>
      <x:c r="C287" s="6" t="n">
        <x:v>1</x:v>
      </x:c>
      <x:c r="D287" s="7" t="n">
        <x:v>46296</x:v>
      </x:c>
      <x:c r="E287" s="6" t="str">
        <x:v>SRC-ORD-282</x:v>
      </x:c>
      <x:c r="F287" s="2" t="n">
        <x:f>IF(COUNTA(A287:E287)=0,"",COUNTIFS('Claims'!$B$6:$B$435,A287))</x:f>
        <x:v>1</x:v>
      </x:c>
      <x:c r="G287" s="2" t="str">
        <x:f>IF(COUNTA(A287:E287)=0,"",IF(H287&lt;&gt;"No issue","Unknown",IF(F287&gt;1,"Unknown",IF(F287=1,INDEX('Claims'!$C$6:$C$435,MATCH(A287,'Claims'!$B$6:$B$435,0)),IF(E287="SRC-UNCLAIMED","Unclaimed","Unknown")))))</x:f>
        <x:v>Delivered</x:v>
      </x:c>
      <x:c r="H287" s="2" t="str">
        <x:f>IF(COUNTA(A287:E287)=0,"",IF(OR(A287="",COUNTIFS($A$6:$A$505,A287)&lt;&gt;1,B287&lt;&gt;'Inputs'!$B$5,NOT(ISNUMBER(C287)),C287&lt;&gt;1),"Resolve","No issue"))</x:f>
        <x:v>No issue</x:v>
      </x:c>
    </x:row>
    <x:row r="288" ht="25" customHeight="1">
      <x:c r="A288" s="6" t="str">
        <x:v>A-283</x:v>
      </x:c>
      <x:c r="B288" s="6" t="str">
        <x:v>C-A</x:v>
      </x:c>
      <x:c r="C288" s="6" t="n">
        <x:v>1</x:v>
      </x:c>
      <x:c r="D288" s="7" t="n">
        <x:v>46296</x:v>
      </x:c>
      <x:c r="E288" s="6" t="str">
        <x:v>SRC-ORD-283</x:v>
      </x:c>
      <x:c r="F288" s="2" t="n">
        <x:f>IF(COUNTA(A288:E288)=0,"",COUNTIFS('Claims'!$B$6:$B$435,A288))</x:f>
        <x:v>1</x:v>
      </x:c>
      <x:c r="G288" s="2" t="str">
        <x:f>IF(COUNTA(A288:E288)=0,"",IF(H288&lt;&gt;"No issue","Unknown",IF(F288&gt;1,"Unknown",IF(F288=1,INDEX('Claims'!$C$6:$C$435,MATCH(A288,'Claims'!$B$6:$B$435,0)),IF(E288="SRC-UNCLAIMED","Unclaimed","Unknown")))))</x:f>
        <x:v>Delivered</x:v>
      </x:c>
      <x:c r="H288" s="2" t="str">
        <x:f>IF(COUNTA(A288:E288)=0,"",IF(OR(A288="",COUNTIFS($A$6:$A$505,A288)&lt;&gt;1,B288&lt;&gt;'Inputs'!$B$5,NOT(ISNUMBER(C288)),C288&lt;&gt;1),"Resolve","No issue"))</x:f>
        <x:v>No issue</x:v>
      </x:c>
    </x:row>
    <x:row r="289" ht="25" customHeight="1">
      <x:c r="A289" s="6" t="str">
        <x:v>A-284</x:v>
      </x:c>
      <x:c r="B289" s="6" t="str">
        <x:v>C-A</x:v>
      </x:c>
      <x:c r="C289" s="6" t="n">
        <x:v>1</x:v>
      </x:c>
      <x:c r="D289" s="7" t="n">
        <x:v>46296</x:v>
      </x:c>
      <x:c r="E289" s="6" t="str">
        <x:v>SRC-ORD-284</x:v>
      </x:c>
      <x:c r="F289" s="2" t="n">
        <x:f>IF(COUNTA(A289:E289)=0,"",COUNTIFS('Claims'!$B$6:$B$435,A289))</x:f>
        <x:v>1</x:v>
      </x:c>
      <x:c r="G289" s="2" t="str">
        <x:f>IF(COUNTA(A289:E289)=0,"",IF(H289&lt;&gt;"No issue","Unknown",IF(F289&gt;1,"Unknown",IF(F289=1,INDEX('Claims'!$C$6:$C$435,MATCH(A289,'Claims'!$B$6:$B$435,0)),IF(E289="SRC-UNCLAIMED","Unclaimed","Unknown")))))</x:f>
        <x:v>Delivered</x:v>
      </x:c>
      <x:c r="H289" s="2" t="str">
        <x:f>IF(COUNTA(A289:E289)=0,"",IF(OR(A289="",COUNTIFS($A$6:$A$505,A289)&lt;&gt;1,B289&lt;&gt;'Inputs'!$B$5,NOT(ISNUMBER(C289)),C289&lt;&gt;1),"Resolve","No issue"))</x:f>
        <x:v>No issue</x:v>
      </x:c>
    </x:row>
    <x:row r="290" ht="25" customHeight="1">
      <x:c r="A290" s="6" t="str">
        <x:v>A-285</x:v>
      </x:c>
      <x:c r="B290" s="6" t="str">
        <x:v>C-A</x:v>
      </x:c>
      <x:c r="C290" s="6" t="n">
        <x:v>1</x:v>
      </x:c>
      <x:c r="D290" s="7" t="n">
        <x:v>46296</x:v>
      </x:c>
      <x:c r="E290" s="6" t="str">
        <x:v>SRC-ORD-285</x:v>
      </x:c>
      <x:c r="F290" s="2" t="n">
        <x:f>IF(COUNTA(A290:E290)=0,"",COUNTIFS('Claims'!$B$6:$B$435,A290))</x:f>
        <x:v>1</x:v>
      </x:c>
      <x:c r="G290" s="2" t="str">
        <x:f>IF(COUNTA(A290:E290)=0,"",IF(H290&lt;&gt;"No issue","Unknown",IF(F290&gt;1,"Unknown",IF(F290=1,INDEX('Claims'!$C$6:$C$435,MATCH(A290,'Claims'!$B$6:$B$435,0)),IF(E290="SRC-UNCLAIMED","Unclaimed","Unknown")))))</x:f>
        <x:v>Delivered</x:v>
      </x:c>
      <x:c r="H290" s="2" t="str">
        <x:f>IF(COUNTA(A290:E290)=0,"",IF(OR(A290="",COUNTIFS($A$6:$A$505,A290)&lt;&gt;1,B290&lt;&gt;'Inputs'!$B$5,NOT(ISNUMBER(C290)),C290&lt;&gt;1),"Resolve","No issue"))</x:f>
        <x:v>No issue</x:v>
      </x:c>
    </x:row>
    <x:row r="291" ht="25" customHeight="1">
      <x:c r="A291" s="6" t="str">
        <x:v>A-286</x:v>
      </x:c>
      <x:c r="B291" s="6" t="str">
        <x:v>C-A</x:v>
      </x:c>
      <x:c r="C291" s="6" t="n">
        <x:v>1</x:v>
      </x:c>
      <x:c r="D291" s="7" t="n">
        <x:v>46296</x:v>
      </x:c>
      <x:c r="E291" s="6" t="str">
        <x:v>SRC-ORD-286</x:v>
      </x:c>
      <x:c r="F291" s="2" t="n">
        <x:f>IF(COUNTA(A291:E291)=0,"",COUNTIFS('Claims'!$B$6:$B$435,A291))</x:f>
        <x:v>1</x:v>
      </x:c>
      <x:c r="G291" s="2" t="str">
        <x:f>IF(COUNTA(A291:E291)=0,"",IF(H291&lt;&gt;"No issue","Unknown",IF(F291&gt;1,"Unknown",IF(F291=1,INDEX('Claims'!$C$6:$C$435,MATCH(A291,'Claims'!$B$6:$B$435,0)),IF(E291="SRC-UNCLAIMED","Unclaimed","Unknown")))))</x:f>
        <x:v>Delivered</x:v>
      </x:c>
      <x:c r="H291" s="2" t="str">
        <x:f>IF(COUNTA(A291:E291)=0,"",IF(OR(A291="",COUNTIFS($A$6:$A$505,A291)&lt;&gt;1,B291&lt;&gt;'Inputs'!$B$5,NOT(ISNUMBER(C291)),C291&lt;&gt;1),"Resolve","No issue"))</x:f>
        <x:v>No issue</x:v>
      </x:c>
    </x:row>
    <x:row r="292" ht="25" customHeight="1">
      <x:c r="A292" s="6" t="str">
        <x:v>A-287</x:v>
      </x:c>
      <x:c r="B292" s="6" t="str">
        <x:v>C-A</x:v>
      </x:c>
      <x:c r="C292" s="6" t="n">
        <x:v>1</x:v>
      </x:c>
      <x:c r="D292" s="7" t="n">
        <x:v>46296</x:v>
      </x:c>
      <x:c r="E292" s="6" t="str">
        <x:v>SRC-ORD-287</x:v>
      </x:c>
      <x:c r="F292" s="2" t="n">
        <x:f>IF(COUNTA(A292:E292)=0,"",COUNTIFS('Claims'!$B$6:$B$435,A292))</x:f>
        <x:v>1</x:v>
      </x:c>
      <x:c r="G292" s="2" t="str">
        <x:f>IF(COUNTA(A292:E292)=0,"",IF(H292&lt;&gt;"No issue","Unknown",IF(F292&gt;1,"Unknown",IF(F292=1,INDEX('Claims'!$C$6:$C$435,MATCH(A292,'Claims'!$B$6:$B$435,0)),IF(E292="SRC-UNCLAIMED","Unclaimed","Unknown")))))</x:f>
        <x:v>Delivered</x:v>
      </x:c>
      <x:c r="H292" s="2" t="str">
        <x:f>IF(COUNTA(A292:E292)=0,"",IF(OR(A292="",COUNTIFS($A$6:$A$505,A292)&lt;&gt;1,B292&lt;&gt;'Inputs'!$B$5,NOT(ISNUMBER(C292)),C292&lt;&gt;1),"Resolve","No issue"))</x:f>
        <x:v>No issue</x:v>
      </x:c>
    </x:row>
    <x:row r="293" ht="25" customHeight="1">
      <x:c r="A293" s="6" t="str">
        <x:v>A-288</x:v>
      </x:c>
      <x:c r="B293" s="6" t="str">
        <x:v>C-A</x:v>
      </x:c>
      <x:c r="C293" s="6" t="n">
        <x:v>1</x:v>
      </x:c>
      <x:c r="D293" s="7" t="n">
        <x:v>46296</x:v>
      </x:c>
      <x:c r="E293" s="6" t="str">
        <x:v>SRC-ORD-288</x:v>
      </x:c>
      <x:c r="F293" s="2" t="n">
        <x:f>IF(COUNTA(A293:E293)=0,"",COUNTIFS('Claims'!$B$6:$B$435,A293))</x:f>
        <x:v>1</x:v>
      </x:c>
      <x:c r="G293" s="2" t="str">
        <x:f>IF(COUNTA(A293:E293)=0,"",IF(H293&lt;&gt;"No issue","Unknown",IF(F293&gt;1,"Unknown",IF(F293=1,INDEX('Claims'!$C$6:$C$435,MATCH(A293,'Claims'!$B$6:$B$435,0)),IF(E293="SRC-UNCLAIMED","Unclaimed","Unknown")))))</x:f>
        <x:v>Delivered</x:v>
      </x:c>
      <x:c r="H293" s="2" t="str">
        <x:f>IF(COUNTA(A293:E293)=0,"",IF(OR(A293="",COUNTIFS($A$6:$A$505,A293)&lt;&gt;1,B293&lt;&gt;'Inputs'!$B$5,NOT(ISNUMBER(C293)),C293&lt;&gt;1),"Resolve","No issue"))</x:f>
        <x:v>No issue</x:v>
      </x:c>
    </x:row>
    <x:row r="294" ht="25" customHeight="1">
      <x:c r="A294" s="6" t="str">
        <x:v>A-289</x:v>
      </x:c>
      <x:c r="B294" s="6" t="str">
        <x:v>C-A</x:v>
      </x:c>
      <x:c r="C294" s="6" t="n">
        <x:v>1</x:v>
      </x:c>
      <x:c r="D294" s="7" t="n">
        <x:v>46296</x:v>
      </x:c>
      <x:c r="E294" s="6" t="str">
        <x:v>SRC-ORD-289</x:v>
      </x:c>
      <x:c r="F294" s="2" t="n">
        <x:f>IF(COUNTA(A294:E294)=0,"",COUNTIFS('Claims'!$B$6:$B$435,A294))</x:f>
        <x:v>1</x:v>
      </x:c>
      <x:c r="G294" s="2" t="str">
        <x:f>IF(COUNTA(A294:E294)=0,"",IF(H294&lt;&gt;"No issue","Unknown",IF(F294&gt;1,"Unknown",IF(F294=1,INDEX('Claims'!$C$6:$C$435,MATCH(A294,'Claims'!$B$6:$B$435,0)),IF(E294="SRC-UNCLAIMED","Unclaimed","Unknown")))))</x:f>
        <x:v>Delivered</x:v>
      </x:c>
      <x:c r="H294" s="2" t="str">
        <x:f>IF(COUNTA(A294:E294)=0,"",IF(OR(A294="",COUNTIFS($A$6:$A$505,A294)&lt;&gt;1,B294&lt;&gt;'Inputs'!$B$5,NOT(ISNUMBER(C294)),C294&lt;&gt;1),"Resolve","No issue"))</x:f>
        <x:v>No issue</x:v>
      </x:c>
    </x:row>
    <x:row r="295" ht="25" customHeight="1">
      <x:c r="A295" s="6" t="str">
        <x:v>A-290</x:v>
      </x:c>
      <x:c r="B295" s="6" t="str">
        <x:v>C-A</x:v>
      </x:c>
      <x:c r="C295" s="6" t="n">
        <x:v>1</x:v>
      </x:c>
      <x:c r="D295" s="7" t="n">
        <x:v>46296</x:v>
      </x:c>
      <x:c r="E295" s="6" t="str">
        <x:v>SRC-ORD-290</x:v>
      </x:c>
      <x:c r="F295" s="2" t="n">
        <x:f>IF(COUNTA(A295:E295)=0,"",COUNTIFS('Claims'!$B$6:$B$435,A295))</x:f>
        <x:v>1</x:v>
      </x:c>
      <x:c r="G295" s="2" t="str">
        <x:f>IF(COUNTA(A295:E295)=0,"",IF(H295&lt;&gt;"No issue","Unknown",IF(F295&gt;1,"Unknown",IF(F295=1,INDEX('Claims'!$C$6:$C$435,MATCH(A295,'Claims'!$B$6:$B$435,0)),IF(E295="SRC-UNCLAIMED","Unclaimed","Unknown")))))</x:f>
        <x:v>Delivered</x:v>
      </x:c>
      <x:c r="H295" s="2" t="str">
        <x:f>IF(COUNTA(A295:E295)=0,"",IF(OR(A295="",COUNTIFS($A$6:$A$505,A295)&lt;&gt;1,B295&lt;&gt;'Inputs'!$B$5,NOT(ISNUMBER(C295)),C295&lt;&gt;1),"Resolve","No issue"))</x:f>
        <x:v>No issue</x:v>
      </x:c>
    </x:row>
    <x:row r="296" ht="25" customHeight="1">
      <x:c r="A296" s="6" t="str">
        <x:v>A-291</x:v>
      </x:c>
      <x:c r="B296" s="6" t="str">
        <x:v>C-A</x:v>
      </x:c>
      <x:c r="C296" s="6" t="n">
        <x:v>1</x:v>
      </x:c>
      <x:c r="D296" s="7" t="n">
        <x:v>46296</x:v>
      </x:c>
      <x:c r="E296" s="6" t="str">
        <x:v>SRC-ORD-291</x:v>
      </x:c>
      <x:c r="F296" s="2" t="n">
        <x:f>IF(COUNTA(A296:E296)=0,"",COUNTIFS('Claims'!$B$6:$B$435,A296))</x:f>
        <x:v>1</x:v>
      </x:c>
      <x:c r="G296" s="2" t="str">
        <x:f>IF(COUNTA(A296:E296)=0,"",IF(H296&lt;&gt;"No issue","Unknown",IF(F296&gt;1,"Unknown",IF(F296=1,INDEX('Claims'!$C$6:$C$435,MATCH(A296,'Claims'!$B$6:$B$435,0)),IF(E296="SRC-UNCLAIMED","Unclaimed","Unknown")))))</x:f>
        <x:v>Delivered</x:v>
      </x:c>
      <x:c r="H296" s="2" t="str">
        <x:f>IF(COUNTA(A296:E296)=0,"",IF(OR(A296="",COUNTIFS($A$6:$A$505,A296)&lt;&gt;1,B296&lt;&gt;'Inputs'!$B$5,NOT(ISNUMBER(C296)),C296&lt;&gt;1),"Resolve","No issue"))</x:f>
        <x:v>No issue</x:v>
      </x:c>
    </x:row>
    <x:row r="297" ht="25" customHeight="1">
      <x:c r="A297" s="6" t="str">
        <x:v>A-292</x:v>
      </x:c>
      <x:c r="B297" s="6" t="str">
        <x:v>C-A</x:v>
      </x:c>
      <x:c r="C297" s="6" t="n">
        <x:v>1</x:v>
      </x:c>
      <x:c r="D297" s="7" t="n">
        <x:v>46296</x:v>
      </x:c>
      <x:c r="E297" s="6" t="str">
        <x:v>SRC-ORD-292</x:v>
      </x:c>
      <x:c r="F297" s="2" t="n">
        <x:f>IF(COUNTA(A297:E297)=0,"",COUNTIFS('Claims'!$B$6:$B$435,A297))</x:f>
        <x:v>1</x:v>
      </x:c>
      <x:c r="G297" s="2" t="str">
        <x:f>IF(COUNTA(A297:E297)=0,"",IF(H297&lt;&gt;"No issue","Unknown",IF(F297&gt;1,"Unknown",IF(F297=1,INDEX('Claims'!$C$6:$C$435,MATCH(A297,'Claims'!$B$6:$B$435,0)),IF(E297="SRC-UNCLAIMED","Unclaimed","Unknown")))))</x:f>
        <x:v>Delivered</x:v>
      </x:c>
      <x:c r="H297" s="2" t="str">
        <x:f>IF(COUNTA(A297:E297)=0,"",IF(OR(A297="",COUNTIFS($A$6:$A$505,A297)&lt;&gt;1,B297&lt;&gt;'Inputs'!$B$5,NOT(ISNUMBER(C297)),C297&lt;&gt;1),"Resolve","No issue"))</x:f>
        <x:v>No issue</x:v>
      </x:c>
    </x:row>
    <x:row r="298" ht="25" customHeight="1">
      <x:c r="A298" s="6" t="str">
        <x:v>A-293</x:v>
      </x:c>
      <x:c r="B298" s="6" t="str">
        <x:v>C-A</x:v>
      </x:c>
      <x:c r="C298" s="6" t="n">
        <x:v>1</x:v>
      </x:c>
      <x:c r="D298" s="7" t="n">
        <x:v>46296</x:v>
      </x:c>
      <x:c r="E298" s="6" t="str">
        <x:v>SRC-ORD-293</x:v>
      </x:c>
      <x:c r="F298" s="2" t="n">
        <x:f>IF(COUNTA(A298:E298)=0,"",COUNTIFS('Claims'!$B$6:$B$435,A298))</x:f>
        <x:v>1</x:v>
      </x:c>
      <x:c r="G298" s="2" t="str">
        <x:f>IF(COUNTA(A298:E298)=0,"",IF(H298&lt;&gt;"No issue","Unknown",IF(F298&gt;1,"Unknown",IF(F298=1,INDEX('Claims'!$C$6:$C$435,MATCH(A298,'Claims'!$B$6:$B$435,0)),IF(E298="SRC-UNCLAIMED","Unclaimed","Unknown")))))</x:f>
        <x:v>Delivered</x:v>
      </x:c>
      <x:c r="H298" s="2" t="str">
        <x:f>IF(COUNTA(A298:E298)=0,"",IF(OR(A298="",COUNTIFS($A$6:$A$505,A298)&lt;&gt;1,B298&lt;&gt;'Inputs'!$B$5,NOT(ISNUMBER(C298)),C298&lt;&gt;1),"Resolve","No issue"))</x:f>
        <x:v>No issue</x:v>
      </x:c>
    </x:row>
    <x:row r="299" ht="25" customHeight="1">
      <x:c r="A299" s="6" t="str">
        <x:v>A-294</x:v>
      </x:c>
      <x:c r="B299" s="6" t="str">
        <x:v>C-A</x:v>
      </x:c>
      <x:c r="C299" s="6" t="n">
        <x:v>1</x:v>
      </x:c>
      <x:c r="D299" s="7" t="n">
        <x:v>46296</x:v>
      </x:c>
      <x:c r="E299" s="6" t="str">
        <x:v>SRC-ORD-294</x:v>
      </x:c>
      <x:c r="F299" s="2" t="n">
        <x:f>IF(COUNTA(A299:E299)=0,"",COUNTIFS('Claims'!$B$6:$B$435,A299))</x:f>
        <x:v>1</x:v>
      </x:c>
      <x:c r="G299" s="2" t="str">
        <x:f>IF(COUNTA(A299:E299)=0,"",IF(H299&lt;&gt;"No issue","Unknown",IF(F299&gt;1,"Unknown",IF(F299=1,INDEX('Claims'!$C$6:$C$435,MATCH(A299,'Claims'!$B$6:$B$435,0)),IF(E299="SRC-UNCLAIMED","Unclaimed","Unknown")))))</x:f>
        <x:v>Delivered</x:v>
      </x:c>
      <x:c r="H299" s="2" t="str">
        <x:f>IF(COUNTA(A299:E299)=0,"",IF(OR(A299="",COUNTIFS($A$6:$A$505,A299)&lt;&gt;1,B299&lt;&gt;'Inputs'!$B$5,NOT(ISNUMBER(C299)),C299&lt;&gt;1),"Resolve","No issue"))</x:f>
        <x:v>No issue</x:v>
      </x:c>
    </x:row>
    <x:row r="300" ht="25" customHeight="1">
      <x:c r="A300" s="6" t="str">
        <x:v>A-295</x:v>
      </x:c>
      <x:c r="B300" s="6" t="str">
        <x:v>C-A</x:v>
      </x:c>
      <x:c r="C300" s="6" t="n">
        <x:v>1</x:v>
      </x:c>
      <x:c r="D300" s="7" t="n">
        <x:v>46296</x:v>
      </x:c>
      <x:c r="E300" s="6" t="str">
        <x:v>SRC-ORD-295</x:v>
      </x:c>
      <x:c r="F300" s="2" t="n">
        <x:f>IF(COUNTA(A300:E300)=0,"",COUNTIFS('Claims'!$B$6:$B$435,A300))</x:f>
        <x:v>1</x:v>
      </x:c>
      <x:c r="G300" s="2" t="str">
        <x:f>IF(COUNTA(A300:E300)=0,"",IF(H300&lt;&gt;"No issue","Unknown",IF(F300&gt;1,"Unknown",IF(F300=1,INDEX('Claims'!$C$6:$C$435,MATCH(A300,'Claims'!$B$6:$B$435,0)),IF(E300="SRC-UNCLAIMED","Unclaimed","Unknown")))))</x:f>
        <x:v>Delivered</x:v>
      </x:c>
      <x:c r="H300" s="2" t="str">
        <x:f>IF(COUNTA(A300:E300)=0,"",IF(OR(A300="",COUNTIFS($A$6:$A$505,A300)&lt;&gt;1,B300&lt;&gt;'Inputs'!$B$5,NOT(ISNUMBER(C300)),C300&lt;&gt;1),"Resolve","No issue"))</x:f>
        <x:v>No issue</x:v>
      </x:c>
    </x:row>
    <x:row r="301" ht="25" customHeight="1">
      <x:c r="A301" s="6" t="str">
        <x:v>A-296</x:v>
      </x:c>
      <x:c r="B301" s="6" t="str">
        <x:v>C-A</x:v>
      </x:c>
      <x:c r="C301" s="6" t="n">
        <x:v>1</x:v>
      </x:c>
      <x:c r="D301" s="7" t="n">
        <x:v>46296</x:v>
      </x:c>
      <x:c r="E301" s="6" t="str">
        <x:v>SRC-ORD-296</x:v>
      </x:c>
      <x:c r="F301" s="2" t="n">
        <x:f>IF(COUNTA(A301:E301)=0,"",COUNTIFS('Claims'!$B$6:$B$435,A301))</x:f>
        <x:v>1</x:v>
      </x:c>
      <x:c r="G301" s="2" t="str">
        <x:f>IF(COUNTA(A301:E301)=0,"",IF(H301&lt;&gt;"No issue","Unknown",IF(F301&gt;1,"Unknown",IF(F301=1,INDEX('Claims'!$C$6:$C$435,MATCH(A301,'Claims'!$B$6:$B$435,0)),IF(E301="SRC-UNCLAIMED","Unclaimed","Unknown")))))</x:f>
        <x:v>Delivered</x:v>
      </x:c>
      <x:c r="H301" s="2" t="str">
        <x:f>IF(COUNTA(A301:E301)=0,"",IF(OR(A301="",COUNTIFS($A$6:$A$505,A301)&lt;&gt;1,B301&lt;&gt;'Inputs'!$B$5,NOT(ISNUMBER(C301)),C301&lt;&gt;1),"Resolve","No issue"))</x:f>
        <x:v>No issue</x:v>
      </x:c>
    </x:row>
    <x:row r="302" ht="25" customHeight="1">
      <x:c r="A302" s="6" t="str">
        <x:v>A-297</x:v>
      </x:c>
      <x:c r="B302" s="6" t="str">
        <x:v>C-A</x:v>
      </x:c>
      <x:c r="C302" s="6" t="n">
        <x:v>1</x:v>
      </x:c>
      <x:c r="D302" s="7" t="n">
        <x:v>46296</x:v>
      </x:c>
      <x:c r="E302" s="6" t="str">
        <x:v>SRC-ORD-297</x:v>
      </x:c>
      <x:c r="F302" s="2" t="n">
        <x:f>IF(COUNTA(A302:E302)=0,"",COUNTIFS('Claims'!$B$6:$B$435,A302))</x:f>
        <x:v>1</x:v>
      </x:c>
      <x:c r="G302" s="2" t="str">
        <x:f>IF(COUNTA(A302:E302)=0,"",IF(H302&lt;&gt;"No issue","Unknown",IF(F302&gt;1,"Unknown",IF(F302=1,INDEX('Claims'!$C$6:$C$435,MATCH(A302,'Claims'!$B$6:$B$435,0)),IF(E302="SRC-UNCLAIMED","Unclaimed","Unknown")))))</x:f>
        <x:v>Delivered</x:v>
      </x:c>
      <x:c r="H302" s="2" t="str">
        <x:f>IF(COUNTA(A302:E302)=0,"",IF(OR(A302="",COUNTIFS($A$6:$A$505,A302)&lt;&gt;1,B302&lt;&gt;'Inputs'!$B$5,NOT(ISNUMBER(C302)),C302&lt;&gt;1),"Resolve","No issue"))</x:f>
        <x:v>No issue</x:v>
      </x:c>
    </x:row>
    <x:row r="303" ht="25" customHeight="1">
      <x:c r="A303" s="6" t="str">
        <x:v>A-298</x:v>
      </x:c>
      <x:c r="B303" s="6" t="str">
        <x:v>C-A</x:v>
      </x:c>
      <x:c r="C303" s="6" t="n">
        <x:v>1</x:v>
      </x:c>
      <x:c r="D303" s="7" t="n">
        <x:v>46296</x:v>
      </x:c>
      <x:c r="E303" s="6" t="str">
        <x:v>SRC-ORD-298</x:v>
      </x:c>
      <x:c r="F303" s="2" t="n">
        <x:f>IF(COUNTA(A303:E303)=0,"",COUNTIFS('Claims'!$B$6:$B$435,A303))</x:f>
        <x:v>1</x:v>
      </x:c>
      <x:c r="G303" s="2" t="str">
        <x:f>IF(COUNTA(A303:E303)=0,"",IF(H303&lt;&gt;"No issue","Unknown",IF(F303&gt;1,"Unknown",IF(F303=1,INDEX('Claims'!$C$6:$C$435,MATCH(A303,'Claims'!$B$6:$B$435,0)),IF(E303="SRC-UNCLAIMED","Unclaimed","Unknown")))))</x:f>
        <x:v>Delivered</x:v>
      </x:c>
      <x:c r="H303" s="2" t="str">
        <x:f>IF(COUNTA(A303:E303)=0,"",IF(OR(A303="",COUNTIFS($A$6:$A$505,A303)&lt;&gt;1,B303&lt;&gt;'Inputs'!$B$5,NOT(ISNUMBER(C303)),C303&lt;&gt;1),"Resolve","No issue"))</x:f>
        <x:v>No issue</x:v>
      </x:c>
    </x:row>
    <x:row r="304" ht="25" customHeight="1">
      <x:c r="A304" s="6" t="str">
        <x:v>A-299</x:v>
      </x:c>
      <x:c r="B304" s="6" t="str">
        <x:v>C-A</x:v>
      </x:c>
      <x:c r="C304" s="6" t="n">
        <x:v>1</x:v>
      </x:c>
      <x:c r="D304" s="7" t="n">
        <x:v>46296</x:v>
      </x:c>
      <x:c r="E304" s="6" t="str">
        <x:v>SRC-ORD-299</x:v>
      </x:c>
      <x:c r="F304" s="2" t="n">
        <x:f>IF(COUNTA(A304:E304)=0,"",COUNTIFS('Claims'!$B$6:$B$435,A304))</x:f>
        <x:v>1</x:v>
      </x:c>
      <x:c r="G304" s="2" t="str">
        <x:f>IF(COUNTA(A304:E304)=0,"",IF(H304&lt;&gt;"No issue","Unknown",IF(F304&gt;1,"Unknown",IF(F304=1,INDEX('Claims'!$C$6:$C$435,MATCH(A304,'Claims'!$B$6:$B$435,0)),IF(E304="SRC-UNCLAIMED","Unclaimed","Unknown")))))</x:f>
        <x:v>Delivered</x:v>
      </x:c>
      <x:c r="H304" s="2" t="str">
        <x:f>IF(COUNTA(A304:E304)=0,"",IF(OR(A304="",COUNTIFS($A$6:$A$505,A304)&lt;&gt;1,B304&lt;&gt;'Inputs'!$B$5,NOT(ISNUMBER(C304)),C304&lt;&gt;1),"Resolve","No issue"))</x:f>
        <x:v>No issue</x:v>
      </x:c>
    </x:row>
    <x:row r="305" ht="25" customHeight="1">
      <x:c r="A305" s="6" t="str">
        <x:v>A-300</x:v>
      </x:c>
      <x:c r="B305" s="6" t="str">
        <x:v>C-A</x:v>
      </x:c>
      <x:c r="C305" s="6" t="n">
        <x:v>1</x:v>
      </x:c>
      <x:c r="D305" s="7" t="n">
        <x:v>46296</x:v>
      </x:c>
      <x:c r="E305" s="6" t="str">
        <x:v>SRC-ORD-300</x:v>
      </x:c>
      <x:c r="F305" s="2" t="n">
        <x:f>IF(COUNTA(A305:E305)=0,"",COUNTIFS('Claims'!$B$6:$B$435,A305))</x:f>
        <x:v>1</x:v>
      </x:c>
      <x:c r="G305" s="2" t="str">
        <x:f>IF(COUNTA(A305:E305)=0,"",IF(H305&lt;&gt;"No issue","Unknown",IF(F305&gt;1,"Unknown",IF(F305=1,INDEX('Claims'!$C$6:$C$435,MATCH(A305,'Claims'!$B$6:$B$435,0)),IF(E305="SRC-UNCLAIMED","Unclaimed","Unknown")))))</x:f>
        <x:v>Delivered</x:v>
      </x:c>
      <x:c r="H305" s="2" t="str">
        <x:f>IF(COUNTA(A305:E305)=0,"",IF(OR(A305="",COUNTIFS($A$6:$A$505,A305)&lt;&gt;1,B305&lt;&gt;'Inputs'!$B$5,NOT(ISNUMBER(C305)),C305&lt;&gt;1),"Resolve","No issue"))</x:f>
        <x:v>No issue</x:v>
      </x:c>
    </x:row>
    <x:row r="306" ht="25" customHeight="1">
      <x:c r="A306" s="6" t="str">
        <x:v>A-301</x:v>
      </x:c>
      <x:c r="B306" s="6" t="str">
        <x:v>C-A</x:v>
      </x:c>
      <x:c r="C306" s="6" t="n">
        <x:v>1</x:v>
      </x:c>
      <x:c r="D306" s="7" t="n">
        <x:v>46296</x:v>
      </x:c>
      <x:c r="E306" s="6" t="str">
        <x:v>SRC-ORD-301</x:v>
      </x:c>
      <x:c r="F306" s="2" t="n">
        <x:f>IF(COUNTA(A306:E306)=0,"",COUNTIFS('Claims'!$B$6:$B$435,A306))</x:f>
        <x:v>1</x:v>
      </x:c>
      <x:c r="G306" s="2" t="str">
        <x:f>IF(COUNTA(A306:E306)=0,"",IF(H306&lt;&gt;"No issue","Unknown",IF(F306&gt;1,"Unknown",IF(F306=1,INDEX('Claims'!$C$6:$C$435,MATCH(A306,'Claims'!$B$6:$B$435,0)),IF(E306="SRC-UNCLAIMED","Unclaimed","Unknown")))))</x:f>
        <x:v>Delivered</x:v>
      </x:c>
      <x:c r="H306" s="2" t="str">
        <x:f>IF(COUNTA(A306:E306)=0,"",IF(OR(A306="",COUNTIFS($A$6:$A$505,A306)&lt;&gt;1,B306&lt;&gt;'Inputs'!$B$5,NOT(ISNUMBER(C306)),C306&lt;&gt;1),"Resolve","No issue"))</x:f>
        <x:v>No issue</x:v>
      </x:c>
    </x:row>
    <x:row r="307" ht="25" customHeight="1">
      <x:c r="A307" s="6" t="str">
        <x:v>A-302</x:v>
      </x:c>
      <x:c r="B307" s="6" t="str">
        <x:v>C-A</x:v>
      </x:c>
      <x:c r="C307" s="6" t="n">
        <x:v>1</x:v>
      </x:c>
      <x:c r="D307" s="7" t="n">
        <x:v>46296</x:v>
      </x:c>
      <x:c r="E307" s="6" t="str">
        <x:v>SRC-ORD-302</x:v>
      </x:c>
      <x:c r="F307" s="2" t="n">
        <x:f>IF(COUNTA(A307:E307)=0,"",COUNTIFS('Claims'!$B$6:$B$435,A307))</x:f>
        <x:v>1</x:v>
      </x:c>
      <x:c r="G307" s="2" t="str">
        <x:f>IF(COUNTA(A307:E307)=0,"",IF(H307&lt;&gt;"No issue","Unknown",IF(F307&gt;1,"Unknown",IF(F307=1,INDEX('Claims'!$C$6:$C$435,MATCH(A307,'Claims'!$B$6:$B$435,0)),IF(E307="SRC-UNCLAIMED","Unclaimed","Unknown")))))</x:f>
        <x:v>Delivered</x:v>
      </x:c>
      <x:c r="H307" s="2" t="str">
        <x:f>IF(COUNTA(A307:E307)=0,"",IF(OR(A307="",COUNTIFS($A$6:$A$505,A307)&lt;&gt;1,B307&lt;&gt;'Inputs'!$B$5,NOT(ISNUMBER(C307)),C307&lt;&gt;1),"Resolve","No issue"))</x:f>
        <x:v>No issue</x:v>
      </x:c>
    </x:row>
    <x:row r="308" ht="25" customHeight="1">
      <x:c r="A308" s="6" t="str">
        <x:v>A-303</x:v>
      </x:c>
      <x:c r="B308" s="6" t="str">
        <x:v>C-A</x:v>
      </x:c>
      <x:c r="C308" s="6" t="n">
        <x:v>1</x:v>
      </x:c>
      <x:c r="D308" s="7" t="n">
        <x:v>46296</x:v>
      </x:c>
      <x:c r="E308" s="6" t="str">
        <x:v>SRC-ORD-303</x:v>
      </x:c>
      <x:c r="F308" s="2" t="n">
        <x:f>IF(COUNTA(A308:E308)=0,"",COUNTIFS('Claims'!$B$6:$B$435,A308))</x:f>
        <x:v>1</x:v>
      </x:c>
      <x:c r="G308" s="2" t="str">
        <x:f>IF(COUNTA(A308:E308)=0,"",IF(H308&lt;&gt;"No issue","Unknown",IF(F308&gt;1,"Unknown",IF(F308=1,INDEX('Claims'!$C$6:$C$435,MATCH(A308,'Claims'!$B$6:$B$435,0)),IF(E308="SRC-UNCLAIMED","Unclaimed","Unknown")))))</x:f>
        <x:v>Delivered</x:v>
      </x:c>
      <x:c r="H308" s="2" t="str">
        <x:f>IF(COUNTA(A308:E308)=0,"",IF(OR(A308="",COUNTIFS($A$6:$A$505,A308)&lt;&gt;1,B308&lt;&gt;'Inputs'!$B$5,NOT(ISNUMBER(C308)),C308&lt;&gt;1),"Resolve","No issue"))</x:f>
        <x:v>No issue</x:v>
      </x:c>
    </x:row>
    <x:row r="309" ht="25" customHeight="1">
      <x:c r="A309" s="6" t="str">
        <x:v>A-304</x:v>
      </x:c>
      <x:c r="B309" s="6" t="str">
        <x:v>C-A</x:v>
      </x:c>
      <x:c r="C309" s="6" t="n">
        <x:v>1</x:v>
      </x:c>
      <x:c r="D309" s="7" t="n">
        <x:v>46296</x:v>
      </x:c>
      <x:c r="E309" s="6" t="str">
        <x:v>SRC-ORD-304</x:v>
      </x:c>
      <x:c r="F309" s="2" t="n">
        <x:f>IF(COUNTA(A309:E309)=0,"",COUNTIFS('Claims'!$B$6:$B$435,A309))</x:f>
        <x:v>1</x:v>
      </x:c>
      <x:c r="G309" s="2" t="str">
        <x:f>IF(COUNTA(A309:E309)=0,"",IF(H309&lt;&gt;"No issue","Unknown",IF(F309&gt;1,"Unknown",IF(F309=1,INDEX('Claims'!$C$6:$C$435,MATCH(A309,'Claims'!$B$6:$B$435,0)),IF(E309="SRC-UNCLAIMED","Unclaimed","Unknown")))))</x:f>
        <x:v>Delivered</x:v>
      </x:c>
      <x:c r="H309" s="2" t="str">
        <x:f>IF(COUNTA(A309:E309)=0,"",IF(OR(A309="",COUNTIFS($A$6:$A$505,A309)&lt;&gt;1,B309&lt;&gt;'Inputs'!$B$5,NOT(ISNUMBER(C309)),C309&lt;&gt;1),"Resolve","No issue"))</x:f>
        <x:v>No issue</x:v>
      </x:c>
    </x:row>
    <x:row r="310" ht="25" customHeight="1">
      <x:c r="A310" s="6" t="str">
        <x:v>A-305</x:v>
      </x:c>
      <x:c r="B310" s="6" t="str">
        <x:v>C-A</x:v>
      </x:c>
      <x:c r="C310" s="6" t="n">
        <x:v>1</x:v>
      </x:c>
      <x:c r="D310" s="7" t="n">
        <x:v>46296</x:v>
      </x:c>
      <x:c r="E310" s="6" t="str">
        <x:v>SRC-ORD-305</x:v>
      </x:c>
      <x:c r="F310" s="2" t="n">
        <x:f>IF(COUNTA(A310:E310)=0,"",COUNTIFS('Claims'!$B$6:$B$435,A310))</x:f>
        <x:v>1</x:v>
      </x:c>
      <x:c r="G310" s="2" t="str">
        <x:f>IF(COUNTA(A310:E310)=0,"",IF(H310&lt;&gt;"No issue","Unknown",IF(F310&gt;1,"Unknown",IF(F310=1,INDEX('Claims'!$C$6:$C$435,MATCH(A310,'Claims'!$B$6:$B$435,0)),IF(E310="SRC-UNCLAIMED","Unclaimed","Unknown")))))</x:f>
        <x:v>Delivered</x:v>
      </x:c>
      <x:c r="H310" s="2" t="str">
        <x:f>IF(COUNTA(A310:E310)=0,"",IF(OR(A310="",COUNTIFS($A$6:$A$505,A310)&lt;&gt;1,B310&lt;&gt;'Inputs'!$B$5,NOT(ISNUMBER(C310)),C310&lt;&gt;1),"Resolve","No issue"))</x:f>
        <x:v>No issue</x:v>
      </x:c>
    </x:row>
    <x:row r="311" ht="25" customHeight="1">
      <x:c r="A311" s="6" t="str">
        <x:v>A-306</x:v>
      </x:c>
      <x:c r="B311" s="6" t="str">
        <x:v>C-A</x:v>
      </x:c>
      <x:c r="C311" s="6" t="n">
        <x:v>1</x:v>
      </x:c>
      <x:c r="D311" s="7" t="n">
        <x:v>46296</x:v>
      </x:c>
      <x:c r="E311" s="6" t="str">
        <x:v>SRC-ORD-306</x:v>
      </x:c>
      <x:c r="F311" s="2" t="n">
        <x:f>IF(COUNTA(A311:E311)=0,"",COUNTIFS('Claims'!$B$6:$B$435,A311))</x:f>
        <x:v>1</x:v>
      </x:c>
      <x:c r="G311" s="2" t="str">
        <x:f>IF(COUNTA(A311:E311)=0,"",IF(H311&lt;&gt;"No issue","Unknown",IF(F311&gt;1,"Unknown",IF(F311=1,INDEX('Claims'!$C$6:$C$435,MATCH(A311,'Claims'!$B$6:$B$435,0)),IF(E311="SRC-UNCLAIMED","Unclaimed","Unknown")))))</x:f>
        <x:v>Delivered</x:v>
      </x:c>
      <x:c r="H311" s="2" t="str">
        <x:f>IF(COUNTA(A311:E311)=0,"",IF(OR(A311="",COUNTIFS($A$6:$A$505,A311)&lt;&gt;1,B311&lt;&gt;'Inputs'!$B$5,NOT(ISNUMBER(C311)),C311&lt;&gt;1),"Resolve","No issue"))</x:f>
        <x:v>No issue</x:v>
      </x:c>
    </x:row>
    <x:row r="312" ht="25" customHeight="1">
      <x:c r="A312" s="6" t="str">
        <x:v>A-307</x:v>
      </x:c>
      <x:c r="B312" s="6" t="str">
        <x:v>C-A</x:v>
      </x:c>
      <x:c r="C312" s="6" t="n">
        <x:v>1</x:v>
      </x:c>
      <x:c r="D312" s="7" t="n">
        <x:v>46296</x:v>
      </x:c>
      <x:c r="E312" s="6" t="str">
        <x:v>SRC-ORD-307</x:v>
      </x:c>
      <x:c r="F312" s="2" t="n">
        <x:f>IF(COUNTA(A312:E312)=0,"",COUNTIFS('Claims'!$B$6:$B$435,A312))</x:f>
        <x:v>1</x:v>
      </x:c>
      <x:c r="G312" s="2" t="str">
        <x:f>IF(COUNTA(A312:E312)=0,"",IF(H312&lt;&gt;"No issue","Unknown",IF(F312&gt;1,"Unknown",IF(F312=1,INDEX('Claims'!$C$6:$C$435,MATCH(A312,'Claims'!$B$6:$B$435,0)),IF(E312="SRC-UNCLAIMED","Unclaimed","Unknown")))))</x:f>
        <x:v>Delivered</x:v>
      </x:c>
      <x:c r="H312" s="2" t="str">
        <x:f>IF(COUNTA(A312:E312)=0,"",IF(OR(A312="",COUNTIFS($A$6:$A$505,A312)&lt;&gt;1,B312&lt;&gt;'Inputs'!$B$5,NOT(ISNUMBER(C312)),C312&lt;&gt;1),"Resolve","No issue"))</x:f>
        <x:v>No issue</x:v>
      </x:c>
    </x:row>
    <x:row r="313" ht="25" customHeight="1">
      <x:c r="A313" s="6" t="str">
        <x:v>A-308</x:v>
      </x:c>
      <x:c r="B313" s="6" t="str">
        <x:v>C-A</x:v>
      </x:c>
      <x:c r="C313" s="6" t="n">
        <x:v>1</x:v>
      </x:c>
      <x:c r="D313" s="7" t="n">
        <x:v>46296</x:v>
      </x:c>
      <x:c r="E313" s="6" t="str">
        <x:v>SRC-ORD-308</x:v>
      </x:c>
      <x:c r="F313" s="2" t="n">
        <x:f>IF(COUNTA(A313:E313)=0,"",COUNTIFS('Claims'!$B$6:$B$435,A313))</x:f>
        <x:v>1</x:v>
      </x:c>
      <x:c r="G313" s="2" t="str">
        <x:f>IF(COUNTA(A313:E313)=0,"",IF(H313&lt;&gt;"No issue","Unknown",IF(F313&gt;1,"Unknown",IF(F313=1,INDEX('Claims'!$C$6:$C$435,MATCH(A313,'Claims'!$B$6:$B$435,0)),IF(E313="SRC-UNCLAIMED","Unclaimed","Unknown")))))</x:f>
        <x:v>Delivered</x:v>
      </x:c>
      <x:c r="H313" s="2" t="str">
        <x:f>IF(COUNTA(A313:E313)=0,"",IF(OR(A313="",COUNTIFS($A$6:$A$505,A313)&lt;&gt;1,B313&lt;&gt;'Inputs'!$B$5,NOT(ISNUMBER(C313)),C313&lt;&gt;1),"Resolve","No issue"))</x:f>
        <x:v>No issue</x:v>
      </x:c>
    </x:row>
    <x:row r="314" ht="25" customHeight="1">
      <x:c r="A314" s="6" t="str">
        <x:v>A-309</x:v>
      </x:c>
      <x:c r="B314" s="6" t="str">
        <x:v>C-A</x:v>
      </x:c>
      <x:c r="C314" s="6" t="n">
        <x:v>1</x:v>
      </x:c>
      <x:c r="D314" s="7" t="n">
        <x:v>46296</x:v>
      </x:c>
      <x:c r="E314" s="6" t="str">
        <x:v>SRC-ORD-309</x:v>
      </x:c>
      <x:c r="F314" s="2" t="n">
        <x:f>IF(COUNTA(A314:E314)=0,"",COUNTIFS('Claims'!$B$6:$B$435,A314))</x:f>
        <x:v>1</x:v>
      </x:c>
      <x:c r="G314" s="2" t="str">
        <x:f>IF(COUNTA(A314:E314)=0,"",IF(H314&lt;&gt;"No issue","Unknown",IF(F314&gt;1,"Unknown",IF(F314=1,INDEX('Claims'!$C$6:$C$435,MATCH(A314,'Claims'!$B$6:$B$435,0)),IF(E314="SRC-UNCLAIMED","Unclaimed","Unknown")))))</x:f>
        <x:v>Delivered</x:v>
      </x:c>
      <x:c r="H314" s="2" t="str">
        <x:f>IF(COUNTA(A314:E314)=0,"",IF(OR(A314="",COUNTIFS($A$6:$A$505,A314)&lt;&gt;1,B314&lt;&gt;'Inputs'!$B$5,NOT(ISNUMBER(C314)),C314&lt;&gt;1),"Resolve","No issue"))</x:f>
        <x:v>No issue</x:v>
      </x:c>
    </x:row>
    <x:row r="315" ht="25" customHeight="1">
      <x:c r="A315" s="6" t="str">
        <x:v>A-310</x:v>
      </x:c>
      <x:c r="B315" s="6" t="str">
        <x:v>C-A</x:v>
      </x:c>
      <x:c r="C315" s="6" t="n">
        <x:v>1</x:v>
      </x:c>
      <x:c r="D315" s="7" t="n">
        <x:v>46296</x:v>
      </x:c>
      <x:c r="E315" s="6" t="str">
        <x:v>SRC-ORD-310</x:v>
      </x:c>
      <x:c r="F315" s="2" t="n">
        <x:f>IF(COUNTA(A315:E315)=0,"",COUNTIFS('Claims'!$B$6:$B$435,A315))</x:f>
        <x:v>1</x:v>
      </x:c>
      <x:c r="G315" s="2" t="str">
        <x:f>IF(COUNTA(A315:E315)=0,"",IF(H315&lt;&gt;"No issue","Unknown",IF(F315&gt;1,"Unknown",IF(F315=1,INDEX('Claims'!$C$6:$C$435,MATCH(A315,'Claims'!$B$6:$B$435,0)),IF(E315="SRC-UNCLAIMED","Unclaimed","Unknown")))))</x:f>
        <x:v>Delivered</x:v>
      </x:c>
      <x:c r="H315" s="2" t="str">
        <x:f>IF(COUNTA(A315:E315)=0,"",IF(OR(A315="",COUNTIFS($A$6:$A$505,A315)&lt;&gt;1,B315&lt;&gt;'Inputs'!$B$5,NOT(ISNUMBER(C315)),C315&lt;&gt;1),"Resolve","No issue"))</x:f>
        <x:v>No issue</x:v>
      </x:c>
    </x:row>
    <x:row r="316" ht="25" customHeight="1">
      <x:c r="A316" s="6" t="str">
        <x:v>A-311</x:v>
      </x:c>
      <x:c r="B316" s="6" t="str">
        <x:v>C-A</x:v>
      </x:c>
      <x:c r="C316" s="6" t="n">
        <x:v>1</x:v>
      </x:c>
      <x:c r="D316" s="7" t="n">
        <x:v>46296</x:v>
      </x:c>
      <x:c r="E316" s="6" t="str">
        <x:v>SRC-ORD-311</x:v>
      </x:c>
      <x:c r="F316" s="2" t="n">
        <x:f>IF(COUNTA(A316:E316)=0,"",COUNTIFS('Claims'!$B$6:$B$435,A316))</x:f>
        <x:v>1</x:v>
      </x:c>
      <x:c r="G316" s="2" t="str">
        <x:f>IF(COUNTA(A316:E316)=0,"",IF(H316&lt;&gt;"No issue","Unknown",IF(F316&gt;1,"Unknown",IF(F316=1,INDEX('Claims'!$C$6:$C$435,MATCH(A316,'Claims'!$B$6:$B$435,0)),IF(E316="SRC-UNCLAIMED","Unclaimed","Unknown")))))</x:f>
        <x:v>Delivered</x:v>
      </x:c>
      <x:c r="H316" s="2" t="str">
        <x:f>IF(COUNTA(A316:E316)=0,"",IF(OR(A316="",COUNTIFS($A$6:$A$505,A316)&lt;&gt;1,B316&lt;&gt;'Inputs'!$B$5,NOT(ISNUMBER(C316)),C316&lt;&gt;1),"Resolve","No issue"))</x:f>
        <x:v>No issue</x:v>
      </x:c>
    </x:row>
    <x:row r="317" ht="25" customHeight="1">
      <x:c r="A317" s="6" t="str">
        <x:v>A-312</x:v>
      </x:c>
      <x:c r="B317" s="6" t="str">
        <x:v>C-A</x:v>
      </x:c>
      <x:c r="C317" s="6" t="n">
        <x:v>1</x:v>
      </x:c>
      <x:c r="D317" s="7" t="n">
        <x:v>46296</x:v>
      </x:c>
      <x:c r="E317" s="6" t="str">
        <x:v>SRC-ORD-312</x:v>
      </x:c>
      <x:c r="F317" s="2" t="n">
        <x:f>IF(COUNTA(A317:E317)=0,"",COUNTIFS('Claims'!$B$6:$B$435,A317))</x:f>
        <x:v>1</x:v>
      </x:c>
      <x:c r="G317" s="2" t="str">
        <x:f>IF(COUNTA(A317:E317)=0,"",IF(H317&lt;&gt;"No issue","Unknown",IF(F317&gt;1,"Unknown",IF(F317=1,INDEX('Claims'!$C$6:$C$435,MATCH(A317,'Claims'!$B$6:$B$435,0)),IF(E317="SRC-UNCLAIMED","Unclaimed","Unknown")))))</x:f>
        <x:v>Delivered</x:v>
      </x:c>
      <x:c r="H317" s="2" t="str">
        <x:f>IF(COUNTA(A317:E317)=0,"",IF(OR(A317="",COUNTIFS($A$6:$A$505,A317)&lt;&gt;1,B317&lt;&gt;'Inputs'!$B$5,NOT(ISNUMBER(C317)),C317&lt;&gt;1),"Resolve","No issue"))</x:f>
        <x:v>No issue</x:v>
      </x:c>
    </x:row>
    <x:row r="318" ht="25" customHeight="1">
      <x:c r="A318" s="6" t="str">
        <x:v>A-313</x:v>
      </x:c>
      <x:c r="B318" s="6" t="str">
        <x:v>C-A</x:v>
      </x:c>
      <x:c r="C318" s="6" t="n">
        <x:v>1</x:v>
      </x:c>
      <x:c r="D318" s="7" t="n">
        <x:v>46296</x:v>
      </x:c>
      <x:c r="E318" s="6" t="str">
        <x:v>SRC-ORD-313</x:v>
      </x:c>
      <x:c r="F318" s="2" t="n">
        <x:f>IF(COUNTA(A318:E318)=0,"",COUNTIFS('Claims'!$B$6:$B$435,A318))</x:f>
        <x:v>1</x:v>
      </x:c>
      <x:c r="G318" s="2" t="str">
        <x:f>IF(COUNTA(A318:E318)=0,"",IF(H318&lt;&gt;"No issue","Unknown",IF(F318&gt;1,"Unknown",IF(F318=1,INDEX('Claims'!$C$6:$C$435,MATCH(A318,'Claims'!$B$6:$B$435,0)),IF(E318="SRC-UNCLAIMED","Unclaimed","Unknown")))))</x:f>
        <x:v>Delivered</x:v>
      </x:c>
      <x:c r="H318" s="2" t="str">
        <x:f>IF(COUNTA(A318:E318)=0,"",IF(OR(A318="",COUNTIFS($A$6:$A$505,A318)&lt;&gt;1,B318&lt;&gt;'Inputs'!$B$5,NOT(ISNUMBER(C318)),C318&lt;&gt;1),"Resolve","No issue"))</x:f>
        <x:v>No issue</x:v>
      </x:c>
    </x:row>
    <x:row r="319" ht="25" customHeight="1">
      <x:c r="A319" s="6" t="str">
        <x:v>A-314</x:v>
      </x:c>
      <x:c r="B319" s="6" t="str">
        <x:v>C-A</x:v>
      </x:c>
      <x:c r="C319" s="6" t="n">
        <x:v>1</x:v>
      </x:c>
      <x:c r="D319" s="7" t="n">
        <x:v>46296</x:v>
      </x:c>
      <x:c r="E319" s="6" t="str">
        <x:v>SRC-ORD-314</x:v>
      </x:c>
      <x:c r="F319" s="2" t="n">
        <x:f>IF(COUNTA(A319:E319)=0,"",COUNTIFS('Claims'!$B$6:$B$435,A319))</x:f>
        <x:v>1</x:v>
      </x:c>
      <x:c r="G319" s="2" t="str">
        <x:f>IF(COUNTA(A319:E319)=0,"",IF(H319&lt;&gt;"No issue","Unknown",IF(F319&gt;1,"Unknown",IF(F319=1,INDEX('Claims'!$C$6:$C$435,MATCH(A319,'Claims'!$B$6:$B$435,0)),IF(E319="SRC-UNCLAIMED","Unclaimed","Unknown")))))</x:f>
        <x:v>Delivered</x:v>
      </x:c>
      <x:c r="H319" s="2" t="str">
        <x:f>IF(COUNTA(A319:E319)=0,"",IF(OR(A319="",COUNTIFS($A$6:$A$505,A319)&lt;&gt;1,B319&lt;&gt;'Inputs'!$B$5,NOT(ISNUMBER(C319)),C319&lt;&gt;1),"Resolve","No issue"))</x:f>
        <x:v>No issue</x:v>
      </x:c>
    </x:row>
    <x:row r="320" ht="25" customHeight="1">
      <x:c r="A320" s="6" t="str">
        <x:v>A-315</x:v>
      </x:c>
      <x:c r="B320" s="6" t="str">
        <x:v>C-A</x:v>
      </x:c>
      <x:c r="C320" s="6" t="n">
        <x:v>1</x:v>
      </x:c>
      <x:c r="D320" s="7" t="n">
        <x:v>46296</x:v>
      </x:c>
      <x:c r="E320" s="6" t="str">
        <x:v>SRC-ORD-315</x:v>
      </x:c>
      <x:c r="F320" s="2" t="n">
        <x:f>IF(COUNTA(A320:E320)=0,"",COUNTIFS('Claims'!$B$6:$B$435,A320))</x:f>
        <x:v>1</x:v>
      </x:c>
      <x:c r="G320" s="2" t="str">
        <x:f>IF(COUNTA(A320:E320)=0,"",IF(H320&lt;&gt;"No issue","Unknown",IF(F320&gt;1,"Unknown",IF(F320=1,INDEX('Claims'!$C$6:$C$435,MATCH(A320,'Claims'!$B$6:$B$435,0)),IF(E320="SRC-UNCLAIMED","Unclaimed","Unknown")))))</x:f>
        <x:v>Delivered</x:v>
      </x:c>
      <x:c r="H320" s="2" t="str">
        <x:f>IF(COUNTA(A320:E320)=0,"",IF(OR(A320="",COUNTIFS($A$6:$A$505,A320)&lt;&gt;1,B320&lt;&gt;'Inputs'!$B$5,NOT(ISNUMBER(C320)),C320&lt;&gt;1),"Resolve","No issue"))</x:f>
        <x:v>No issue</x:v>
      </x:c>
    </x:row>
    <x:row r="321" ht="25" customHeight="1">
      <x:c r="A321" s="6" t="str">
        <x:v>A-316</x:v>
      </x:c>
      <x:c r="B321" s="6" t="str">
        <x:v>C-A</x:v>
      </x:c>
      <x:c r="C321" s="6" t="n">
        <x:v>1</x:v>
      </x:c>
      <x:c r="D321" s="7" t="n">
        <x:v>46296</x:v>
      </x:c>
      <x:c r="E321" s="6" t="str">
        <x:v>SRC-ORD-316</x:v>
      </x:c>
      <x:c r="F321" s="2" t="n">
        <x:f>IF(COUNTA(A321:E321)=0,"",COUNTIFS('Claims'!$B$6:$B$435,A321))</x:f>
        <x:v>1</x:v>
      </x:c>
      <x:c r="G321" s="2" t="str">
        <x:f>IF(COUNTA(A321:E321)=0,"",IF(H321&lt;&gt;"No issue","Unknown",IF(F321&gt;1,"Unknown",IF(F321=1,INDEX('Claims'!$C$6:$C$435,MATCH(A321,'Claims'!$B$6:$B$435,0)),IF(E321="SRC-UNCLAIMED","Unclaimed","Unknown")))))</x:f>
        <x:v>Delivered</x:v>
      </x:c>
      <x:c r="H321" s="2" t="str">
        <x:f>IF(COUNTA(A321:E321)=0,"",IF(OR(A321="",COUNTIFS($A$6:$A$505,A321)&lt;&gt;1,B321&lt;&gt;'Inputs'!$B$5,NOT(ISNUMBER(C321)),C321&lt;&gt;1),"Resolve","No issue"))</x:f>
        <x:v>No issue</x:v>
      </x:c>
    </x:row>
    <x:row r="322" ht="25" customHeight="1">
      <x:c r="A322" s="6" t="str">
        <x:v>A-317</x:v>
      </x:c>
      <x:c r="B322" s="6" t="str">
        <x:v>C-A</x:v>
      </x:c>
      <x:c r="C322" s="6" t="n">
        <x:v>1</x:v>
      </x:c>
      <x:c r="D322" s="7" t="n">
        <x:v>46296</x:v>
      </x:c>
      <x:c r="E322" s="6" t="str">
        <x:v>SRC-ORD-317</x:v>
      </x:c>
      <x:c r="F322" s="2" t="n">
        <x:f>IF(COUNTA(A322:E322)=0,"",COUNTIFS('Claims'!$B$6:$B$435,A322))</x:f>
        <x:v>1</x:v>
      </x:c>
      <x:c r="G322" s="2" t="str">
        <x:f>IF(COUNTA(A322:E322)=0,"",IF(H322&lt;&gt;"No issue","Unknown",IF(F322&gt;1,"Unknown",IF(F322=1,INDEX('Claims'!$C$6:$C$435,MATCH(A322,'Claims'!$B$6:$B$435,0)),IF(E322="SRC-UNCLAIMED","Unclaimed","Unknown")))))</x:f>
        <x:v>Delivered</x:v>
      </x:c>
      <x:c r="H322" s="2" t="str">
        <x:f>IF(COUNTA(A322:E322)=0,"",IF(OR(A322="",COUNTIFS($A$6:$A$505,A322)&lt;&gt;1,B322&lt;&gt;'Inputs'!$B$5,NOT(ISNUMBER(C322)),C322&lt;&gt;1),"Resolve","No issue"))</x:f>
        <x:v>No issue</x:v>
      </x:c>
    </x:row>
    <x:row r="323" ht="25" customHeight="1">
      <x:c r="A323" s="6" t="str">
        <x:v>A-318</x:v>
      </x:c>
      <x:c r="B323" s="6" t="str">
        <x:v>C-A</x:v>
      </x:c>
      <x:c r="C323" s="6" t="n">
        <x:v>1</x:v>
      </x:c>
      <x:c r="D323" s="7" t="n">
        <x:v>46296</x:v>
      </x:c>
      <x:c r="E323" s="6" t="str">
        <x:v>SRC-ORD-318</x:v>
      </x:c>
      <x:c r="F323" s="2" t="n">
        <x:f>IF(COUNTA(A323:E323)=0,"",COUNTIFS('Claims'!$B$6:$B$435,A323))</x:f>
        <x:v>1</x:v>
      </x:c>
      <x:c r="G323" s="2" t="str">
        <x:f>IF(COUNTA(A323:E323)=0,"",IF(H323&lt;&gt;"No issue","Unknown",IF(F323&gt;1,"Unknown",IF(F323=1,INDEX('Claims'!$C$6:$C$435,MATCH(A323,'Claims'!$B$6:$B$435,0)),IF(E323="SRC-UNCLAIMED","Unclaimed","Unknown")))))</x:f>
        <x:v>Delivered</x:v>
      </x:c>
      <x:c r="H323" s="2" t="str">
        <x:f>IF(COUNTA(A323:E323)=0,"",IF(OR(A323="",COUNTIFS($A$6:$A$505,A323)&lt;&gt;1,B323&lt;&gt;'Inputs'!$B$5,NOT(ISNUMBER(C323)),C323&lt;&gt;1),"Resolve","No issue"))</x:f>
        <x:v>No issue</x:v>
      </x:c>
    </x:row>
    <x:row r="324" ht="25" customHeight="1">
      <x:c r="A324" s="6" t="str">
        <x:v>A-319</x:v>
      </x:c>
      <x:c r="B324" s="6" t="str">
        <x:v>C-A</x:v>
      </x:c>
      <x:c r="C324" s="6" t="n">
        <x:v>1</x:v>
      </x:c>
      <x:c r="D324" s="7" t="n">
        <x:v>46296</x:v>
      </x:c>
      <x:c r="E324" s="6" t="str">
        <x:v>SRC-ORD-319</x:v>
      </x:c>
      <x:c r="F324" s="2" t="n">
        <x:f>IF(COUNTA(A324:E324)=0,"",COUNTIFS('Claims'!$B$6:$B$435,A324))</x:f>
        <x:v>1</x:v>
      </x:c>
      <x:c r="G324" s="2" t="str">
        <x:f>IF(COUNTA(A324:E324)=0,"",IF(H324&lt;&gt;"No issue","Unknown",IF(F324&gt;1,"Unknown",IF(F324=1,INDEX('Claims'!$C$6:$C$435,MATCH(A324,'Claims'!$B$6:$B$435,0)),IF(E324="SRC-UNCLAIMED","Unclaimed","Unknown")))))</x:f>
        <x:v>Delivered</x:v>
      </x:c>
      <x:c r="H324" s="2" t="str">
        <x:f>IF(COUNTA(A324:E324)=0,"",IF(OR(A324="",COUNTIFS($A$6:$A$505,A324)&lt;&gt;1,B324&lt;&gt;'Inputs'!$B$5,NOT(ISNUMBER(C324)),C324&lt;&gt;1),"Resolve","No issue"))</x:f>
        <x:v>No issue</x:v>
      </x:c>
    </x:row>
    <x:row r="325" ht="25" customHeight="1">
      <x:c r="A325" s="6" t="str">
        <x:v>A-320</x:v>
      </x:c>
      <x:c r="B325" s="6" t="str">
        <x:v>C-A</x:v>
      </x:c>
      <x:c r="C325" s="6" t="n">
        <x:v>1</x:v>
      </x:c>
      <x:c r="D325" s="7" t="n">
        <x:v>46296</x:v>
      </x:c>
      <x:c r="E325" s="6" t="str">
        <x:v>SRC-ORD-320</x:v>
      </x:c>
      <x:c r="F325" s="2" t="n">
        <x:f>IF(COUNTA(A325:E325)=0,"",COUNTIFS('Claims'!$B$6:$B$435,A325))</x:f>
        <x:v>1</x:v>
      </x:c>
      <x:c r="G325" s="2" t="str">
        <x:f>IF(COUNTA(A325:E325)=0,"",IF(H325&lt;&gt;"No issue","Unknown",IF(F325&gt;1,"Unknown",IF(F325=1,INDEX('Claims'!$C$6:$C$435,MATCH(A325,'Claims'!$B$6:$B$435,0)),IF(E325="SRC-UNCLAIMED","Unclaimed","Unknown")))))</x:f>
        <x:v>Delivered</x:v>
      </x:c>
      <x:c r="H325" s="2" t="str">
        <x:f>IF(COUNTA(A325:E325)=0,"",IF(OR(A325="",COUNTIFS($A$6:$A$505,A325)&lt;&gt;1,B325&lt;&gt;'Inputs'!$B$5,NOT(ISNUMBER(C325)),C325&lt;&gt;1),"Resolve","No issue"))</x:f>
        <x:v>No issue</x:v>
      </x:c>
    </x:row>
    <x:row r="326" ht="25" customHeight="1">
      <x:c r="A326" s="6" t="str">
        <x:v>A-321</x:v>
      </x:c>
      <x:c r="B326" s="6" t="str">
        <x:v>C-A</x:v>
      </x:c>
      <x:c r="C326" s="6" t="n">
        <x:v>1</x:v>
      </x:c>
      <x:c r="D326" s="7" t="n">
        <x:v>46296</x:v>
      </x:c>
      <x:c r="E326" s="6" t="str">
        <x:v>SRC-ORD-321</x:v>
      </x:c>
      <x:c r="F326" s="2" t="n">
        <x:f>IF(COUNTA(A326:E326)=0,"",COUNTIFS('Claims'!$B$6:$B$435,A326))</x:f>
        <x:v>1</x:v>
      </x:c>
      <x:c r="G326" s="2" t="str">
        <x:f>IF(COUNTA(A326:E326)=0,"",IF(H326&lt;&gt;"No issue","Unknown",IF(F326&gt;1,"Unknown",IF(F326=1,INDEX('Claims'!$C$6:$C$435,MATCH(A326,'Claims'!$B$6:$B$435,0)),IF(E326="SRC-UNCLAIMED","Unclaimed","Unknown")))))</x:f>
        <x:v>Delivered</x:v>
      </x:c>
      <x:c r="H326" s="2" t="str">
        <x:f>IF(COUNTA(A326:E326)=0,"",IF(OR(A326="",COUNTIFS($A$6:$A$505,A326)&lt;&gt;1,B326&lt;&gt;'Inputs'!$B$5,NOT(ISNUMBER(C326)),C326&lt;&gt;1),"Resolve","No issue"))</x:f>
        <x:v>No issue</x:v>
      </x:c>
    </x:row>
    <x:row r="327" ht="25" customHeight="1">
      <x:c r="A327" s="6" t="str">
        <x:v>A-322</x:v>
      </x:c>
      <x:c r="B327" s="6" t="str">
        <x:v>C-A</x:v>
      </x:c>
      <x:c r="C327" s="6" t="n">
        <x:v>1</x:v>
      </x:c>
      <x:c r="D327" s="7" t="n">
        <x:v>46296</x:v>
      </x:c>
      <x:c r="E327" s="6" t="str">
        <x:v>SRC-ORD-322</x:v>
      </x:c>
      <x:c r="F327" s="2" t="n">
        <x:f>IF(COUNTA(A327:E327)=0,"",COUNTIFS('Claims'!$B$6:$B$435,A327))</x:f>
        <x:v>1</x:v>
      </x:c>
      <x:c r="G327" s="2" t="str">
        <x:f>IF(COUNTA(A327:E327)=0,"",IF(H327&lt;&gt;"No issue","Unknown",IF(F327&gt;1,"Unknown",IF(F327=1,INDEX('Claims'!$C$6:$C$435,MATCH(A327,'Claims'!$B$6:$B$435,0)),IF(E327="SRC-UNCLAIMED","Unclaimed","Unknown")))))</x:f>
        <x:v>Delivered</x:v>
      </x:c>
      <x:c r="H327" s="2" t="str">
        <x:f>IF(COUNTA(A327:E327)=0,"",IF(OR(A327="",COUNTIFS($A$6:$A$505,A327)&lt;&gt;1,B327&lt;&gt;'Inputs'!$B$5,NOT(ISNUMBER(C327)),C327&lt;&gt;1),"Resolve","No issue"))</x:f>
        <x:v>No issue</x:v>
      </x:c>
    </x:row>
    <x:row r="328" ht="25" customHeight="1">
      <x:c r="A328" s="6" t="str">
        <x:v>A-323</x:v>
      </x:c>
      <x:c r="B328" s="6" t="str">
        <x:v>C-A</x:v>
      </x:c>
      <x:c r="C328" s="6" t="n">
        <x:v>1</x:v>
      </x:c>
      <x:c r="D328" s="7" t="n">
        <x:v>46296</x:v>
      </x:c>
      <x:c r="E328" s="6" t="str">
        <x:v>SRC-ORD-323</x:v>
      </x:c>
      <x:c r="F328" s="2" t="n">
        <x:f>IF(COUNTA(A328:E328)=0,"",COUNTIFS('Claims'!$B$6:$B$435,A328))</x:f>
        <x:v>1</x:v>
      </x:c>
      <x:c r="G328" s="2" t="str">
        <x:f>IF(COUNTA(A328:E328)=0,"",IF(H328&lt;&gt;"No issue","Unknown",IF(F328&gt;1,"Unknown",IF(F328=1,INDEX('Claims'!$C$6:$C$435,MATCH(A328,'Claims'!$B$6:$B$435,0)),IF(E328="SRC-UNCLAIMED","Unclaimed","Unknown")))))</x:f>
        <x:v>Delivered</x:v>
      </x:c>
      <x:c r="H328" s="2" t="str">
        <x:f>IF(COUNTA(A328:E328)=0,"",IF(OR(A328="",COUNTIFS($A$6:$A$505,A328)&lt;&gt;1,B328&lt;&gt;'Inputs'!$B$5,NOT(ISNUMBER(C328)),C328&lt;&gt;1),"Resolve","No issue"))</x:f>
        <x:v>No issue</x:v>
      </x:c>
    </x:row>
    <x:row r="329" ht="25" customHeight="1">
      <x:c r="A329" s="6" t="str">
        <x:v>A-324</x:v>
      </x:c>
      <x:c r="B329" s="6" t="str">
        <x:v>C-A</x:v>
      </x:c>
      <x:c r="C329" s="6" t="n">
        <x:v>1</x:v>
      </x:c>
      <x:c r="D329" s="7" t="n">
        <x:v>46296</x:v>
      </x:c>
      <x:c r="E329" s="6" t="str">
        <x:v>SRC-ORD-324</x:v>
      </x:c>
      <x:c r="F329" s="2" t="n">
        <x:f>IF(COUNTA(A329:E329)=0,"",COUNTIFS('Claims'!$B$6:$B$435,A329))</x:f>
        <x:v>1</x:v>
      </x:c>
      <x:c r="G329" s="2" t="str">
        <x:f>IF(COUNTA(A329:E329)=0,"",IF(H329&lt;&gt;"No issue","Unknown",IF(F329&gt;1,"Unknown",IF(F329=1,INDEX('Claims'!$C$6:$C$435,MATCH(A329,'Claims'!$B$6:$B$435,0)),IF(E329="SRC-UNCLAIMED","Unclaimed","Unknown")))))</x:f>
        <x:v>Delivered</x:v>
      </x:c>
      <x:c r="H329" s="2" t="str">
        <x:f>IF(COUNTA(A329:E329)=0,"",IF(OR(A329="",COUNTIFS($A$6:$A$505,A329)&lt;&gt;1,B329&lt;&gt;'Inputs'!$B$5,NOT(ISNUMBER(C329)),C329&lt;&gt;1),"Resolve","No issue"))</x:f>
        <x:v>No issue</x:v>
      </x:c>
    </x:row>
    <x:row r="330" ht="25" customHeight="1">
      <x:c r="A330" s="6" t="str">
        <x:v>A-325</x:v>
      </x:c>
      <x:c r="B330" s="6" t="str">
        <x:v>C-A</x:v>
      </x:c>
      <x:c r="C330" s="6" t="n">
        <x:v>1</x:v>
      </x:c>
      <x:c r="D330" s="7" t="n">
        <x:v>46296</x:v>
      </x:c>
      <x:c r="E330" s="6" t="str">
        <x:v>SRC-ORD-325</x:v>
      </x:c>
      <x:c r="F330" s="2" t="n">
        <x:f>IF(COUNTA(A330:E330)=0,"",COUNTIFS('Claims'!$B$6:$B$435,A330))</x:f>
        <x:v>1</x:v>
      </x:c>
      <x:c r="G330" s="2" t="str">
        <x:f>IF(COUNTA(A330:E330)=0,"",IF(H330&lt;&gt;"No issue","Unknown",IF(F330&gt;1,"Unknown",IF(F330=1,INDEX('Claims'!$C$6:$C$435,MATCH(A330,'Claims'!$B$6:$B$435,0)),IF(E330="SRC-UNCLAIMED","Unclaimed","Unknown")))))</x:f>
        <x:v>Delivered</x:v>
      </x:c>
      <x:c r="H330" s="2" t="str">
        <x:f>IF(COUNTA(A330:E330)=0,"",IF(OR(A330="",COUNTIFS($A$6:$A$505,A330)&lt;&gt;1,B330&lt;&gt;'Inputs'!$B$5,NOT(ISNUMBER(C330)),C330&lt;&gt;1),"Resolve","No issue"))</x:f>
        <x:v>No issue</x:v>
      </x:c>
    </x:row>
    <x:row r="331" ht="25" customHeight="1">
      <x:c r="A331" s="6" t="str">
        <x:v>A-326</x:v>
      </x:c>
      <x:c r="B331" s="6" t="str">
        <x:v>C-A</x:v>
      </x:c>
      <x:c r="C331" s="6" t="n">
        <x:v>1</x:v>
      </x:c>
      <x:c r="D331" s="7" t="n">
        <x:v>46296</x:v>
      </x:c>
      <x:c r="E331" s="6" t="str">
        <x:v>SRC-ORD-326</x:v>
      </x:c>
      <x:c r="F331" s="2" t="n">
        <x:f>IF(COUNTA(A331:E331)=0,"",COUNTIFS('Claims'!$B$6:$B$435,A331))</x:f>
        <x:v>1</x:v>
      </x:c>
      <x:c r="G331" s="2" t="str">
        <x:f>IF(COUNTA(A331:E331)=0,"",IF(H331&lt;&gt;"No issue","Unknown",IF(F331&gt;1,"Unknown",IF(F331=1,INDEX('Claims'!$C$6:$C$435,MATCH(A331,'Claims'!$B$6:$B$435,0)),IF(E331="SRC-UNCLAIMED","Unclaimed","Unknown")))))</x:f>
        <x:v>Delivered</x:v>
      </x:c>
      <x:c r="H331" s="2" t="str">
        <x:f>IF(COUNTA(A331:E331)=0,"",IF(OR(A331="",COUNTIFS($A$6:$A$505,A331)&lt;&gt;1,B331&lt;&gt;'Inputs'!$B$5,NOT(ISNUMBER(C331)),C331&lt;&gt;1),"Resolve","No issue"))</x:f>
        <x:v>No issue</x:v>
      </x:c>
    </x:row>
    <x:row r="332" ht="25" customHeight="1">
      <x:c r="A332" s="6" t="str">
        <x:v>A-327</x:v>
      </x:c>
      <x:c r="B332" s="6" t="str">
        <x:v>C-A</x:v>
      </x:c>
      <x:c r="C332" s="6" t="n">
        <x:v>1</x:v>
      </x:c>
      <x:c r="D332" s="7" t="n">
        <x:v>46296</x:v>
      </x:c>
      <x:c r="E332" s="6" t="str">
        <x:v>SRC-ORD-327</x:v>
      </x:c>
      <x:c r="F332" s="2" t="n">
        <x:f>IF(COUNTA(A332:E332)=0,"",COUNTIFS('Claims'!$B$6:$B$435,A332))</x:f>
        <x:v>1</x:v>
      </x:c>
      <x:c r="G332" s="2" t="str">
        <x:f>IF(COUNTA(A332:E332)=0,"",IF(H332&lt;&gt;"No issue","Unknown",IF(F332&gt;1,"Unknown",IF(F332=1,INDEX('Claims'!$C$6:$C$435,MATCH(A332,'Claims'!$B$6:$B$435,0)),IF(E332="SRC-UNCLAIMED","Unclaimed","Unknown")))))</x:f>
        <x:v>Delivered</x:v>
      </x:c>
      <x:c r="H332" s="2" t="str">
        <x:f>IF(COUNTA(A332:E332)=0,"",IF(OR(A332="",COUNTIFS($A$6:$A$505,A332)&lt;&gt;1,B332&lt;&gt;'Inputs'!$B$5,NOT(ISNUMBER(C332)),C332&lt;&gt;1),"Resolve","No issue"))</x:f>
        <x:v>No issue</x:v>
      </x:c>
    </x:row>
    <x:row r="333" ht="25" customHeight="1">
      <x:c r="A333" s="6" t="str">
        <x:v>A-328</x:v>
      </x:c>
      <x:c r="B333" s="6" t="str">
        <x:v>C-A</x:v>
      </x:c>
      <x:c r="C333" s="6" t="n">
        <x:v>1</x:v>
      </x:c>
      <x:c r="D333" s="7" t="n">
        <x:v>46296</x:v>
      </x:c>
      <x:c r="E333" s="6" t="str">
        <x:v>SRC-ORD-328</x:v>
      </x:c>
      <x:c r="F333" s="2" t="n">
        <x:f>IF(COUNTA(A333:E333)=0,"",COUNTIFS('Claims'!$B$6:$B$435,A333))</x:f>
        <x:v>1</x:v>
      </x:c>
      <x:c r="G333" s="2" t="str">
        <x:f>IF(COUNTA(A333:E333)=0,"",IF(H333&lt;&gt;"No issue","Unknown",IF(F333&gt;1,"Unknown",IF(F333=1,INDEX('Claims'!$C$6:$C$435,MATCH(A333,'Claims'!$B$6:$B$435,0)),IF(E333="SRC-UNCLAIMED","Unclaimed","Unknown")))))</x:f>
        <x:v>Delivered</x:v>
      </x:c>
      <x:c r="H333" s="2" t="str">
        <x:f>IF(COUNTA(A333:E333)=0,"",IF(OR(A333="",COUNTIFS($A$6:$A$505,A333)&lt;&gt;1,B333&lt;&gt;'Inputs'!$B$5,NOT(ISNUMBER(C333)),C333&lt;&gt;1),"Resolve","No issue"))</x:f>
        <x:v>No issue</x:v>
      </x:c>
    </x:row>
    <x:row r="334" ht="25" customHeight="1">
      <x:c r="A334" s="6" t="str">
        <x:v>A-329</x:v>
      </x:c>
      <x:c r="B334" s="6" t="str">
        <x:v>C-A</x:v>
      </x:c>
      <x:c r="C334" s="6" t="n">
        <x:v>1</x:v>
      </x:c>
      <x:c r="D334" s="7" t="n">
        <x:v>46296</x:v>
      </x:c>
      <x:c r="E334" s="6" t="str">
        <x:v>SRC-ORD-329</x:v>
      </x:c>
      <x:c r="F334" s="2" t="n">
        <x:f>IF(COUNTA(A334:E334)=0,"",COUNTIFS('Claims'!$B$6:$B$435,A334))</x:f>
        <x:v>1</x:v>
      </x:c>
      <x:c r="G334" s="2" t="str">
        <x:f>IF(COUNTA(A334:E334)=0,"",IF(H334&lt;&gt;"No issue","Unknown",IF(F334&gt;1,"Unknown",IF(F334=1,INDEX('Claims'!$C$6:$C$435,MATCH(A334,'Claims'!$B$6:$B$435,0)),IF(E334="SRC-UNCLAIMED","Unclaimed","Unknown")))))</x:f>
        <x:v>Delivered</x:v>
      </x:c>
      <x:c r="H334" s="2" t="str">
        <x:f>IF(COUNTA(A334:E334)=0,"",IF(OR(A334="",COUNTIFS($A$6:$A$505,A334)&lt;&gt;1,B334&lt;&gt;'Inputs'!$B$5,NOT(ISNUMBER(C334)),C334&lt;&gt;1),"Resolve","No issue"))</x:f>
        <x:v>No issue</x:v>
      </x:c>
    </x:row>
    <x:row r="335" ht="25" customHeight="1">
      <x:c r="A335" s="6" t="str">
        <x:v>A-330</x:v>
      </x:c>
      <x:c r="B335" s="6" t="str">
        <x:v>C-A</x:v>
      </x:c>
      <x:c r="C335" s="6" t="n">
        <x:v>1</x:v>
      </x:c>
      <x:c r="D335" s="7" t="n">
        <x:v>46296</x:v>
      </x:c>
      <x:c r="E335" s="6" t="str">
        <x:v>SRC-ORD-330</x:v>
      </x:c>
      <x:c r="F335" s="2" t="n">
        <x:f>IF(COUNTA(A335:E335)=0,"",COUNTIFS('Claims'!$B$6:$B$435,A335))</x:f>
        <x:v>1</x:v>
      </x:c>
      <x:c r="G335" s="2" t="str">
        <x:f>IF(COUNTA(A335:E335)=0,"",IF(H335&lt;&gt;"No issue","Unknown",IF(F335&gt;1,"Unknown",IF(F335=1,INDEX('Claims'!$C$6:$C$435,MATCH(A335,'Claims'!$B$6:$B$435,0)),IF(E335="SRC-UNCLAIMED","Unclaimed","Unknown")))))</x:f>
        <x:v>Delivered</x:v>
      </x:c>
      <x:c r="H335" s="2" t="str">
        <x:f>IF(COUNTA(A335:E335)=0,"",IF(OR(A335="",COUNTIFS($A$6:$A$505,A335)&lt;&gt;1,B335&lt;&gt;'Inputs'!$B$5,NOT(ISNUMBER(C335)),C335&lt;&gt;1),"Resolve","No issue"))</x:f>
        <x:v>No issue</x:v>
      </x:c>
    </x:row>
    <x:row r="336" ht="25" customHeight="1">
      <x:c r="A336" s="6" t="str">
        <x:v>A-331</x:v>
      </x:c>
      <x:c r="B336" s="6" t="str">
        <x:v>C-A</x:v>
      </x:c>
      <x:c r="C336" s="6" t="n">
        <x:v>1</x:v>
      </x:c>
      <x:c r="D336" s="7" t="n">
        <x:v>46296</x:v>
      </x:c>
      <x:c r="E336" s="6" t="str">
        <x:v>SRC-ORD-331</x:v>
      </x:c>
      <x:c r="F336" s="2" t="n">
        <x:f>IF(COUNTA(A336:E336)=0,"",COUNTIFS('Claims'!$B$6:$B$435,A336))</x:f>
        <x:v>1</x:v>
      </x:c>
      <x:c r="G336" s="2" t="str">
        <x:f>IF(COUNTA(A336:E336)=0,"",IF(H336&lt;&gt;"No issue","Unknown",IF(F336&gt;1,"Unknown",IF(F336=1,INDEX('Claims'!$C$6:$C$435,MATCH(A336,'Claims'!$B$6:$B$435,0)),IF(E336="SRC-UNCLAIMED","Unclaimed","Unknown")))))</x:f>
        <x:v>Delivered</x:v>
      </x:c>
      <x:c r="H336" s="2" t="str">
        <x:f>IF(COUNTA(A336:E336)=0,"",IF(OR(A336="",COUNTIFS($A$6:$A$505,A336)&lt;&gt;1,B336&lt;&gt;'Inputs'!$B$5,NOT(ISNUMBER(C336)),C336&lt;&gt;1),"Resolve","No issue"))</x:f>
        <x:v>No issue</x:v>
      </x:c>
    </x:row>
    <x:row r="337" ht="25" customHeight="1">
      <x:c r="A337" s="6" t="str">
        <x:v>A-332</x:v>
      </x:c>
      <x:c r="B337" s="6" t="str">
        <x:v>C-A</x:v>
      </x:c>
      <x:c r="C337" s="6" t="n">
        <x:v>1</x:v>
      </x:c>
      <x:c r="D337" s="7" t="n">
        <x:v>46296</x:v>
      </x:c>
      <x:c r="E337" s="6" t="str">
        <x:v>SRC-ORD-332</x:v>
      </x:c>
      <x:c r="F337" s="2" t="n">
        <x:f>IF(COUNTA(A337:E337)=0,"",COUNTIFS('Claims'!$B$6:$B$435,A337))</x:f>
        <x:v>1</x:v>
      </x:c>
      <x:c r="G337" s="2" t="str">
        <x:f>IF(COUNTA(A337:E337)=0,"",IF(H337&lt;&gt;"No issue","Unknown",IF(F337&gt;1,"Unknown",IF(F337=1,INDEX('Claims'!$C$6:$C$435,MATCH(A337,'Claims'!$B$6:$B$435,0)),IF(E337="SRC-UNCLAIMED","Unclaimed","Unknown")))))</x:f>
        <x:v>Delivered</x:v>
      </x:c>
      <x:c r="H337" s="2" t="str">
        <x:f>IF(COUNTA(A337:E337)=0,"",IF(OR(A337="",COUNTIFS($A$6:$A$505,A337)&lt;&gt;1,B337&lt;&gt;'Inputs'!$B$5,NOT(ISNUMBER(C337)),C337&lt;&gt;1),"Resolve","No issue"))</x:f>
        <x:v>No issue</x:v>
      </x:c>
    </x:row>
    <x:row r="338" ht="25" customHeight="1">
      <x:c r="A338" s="6" t="str">
        <x:v>A-333</x:v>
      </x:c>
      <x:c r="B338" s="6" t="str">
        <x:v>C-A</x:v>
      </x:c>
      <x:c r="C338" s="6" t="n">
        <x:v>1</x:v>
      </x:c>
      <x:c r="D338" s="7" t="n">
        <x:v>46296</x:v>
      </x:c>
      <x:c r="E338" s="6" t="str">
        <x:v>SRC-ORD-333</x:v>
      </x:c>
      <x:c r="F338" s="2" t="n">
        <x:f>IF(COUNTA(A338:E338)=0,"",COUNTIFS('Claims'!$B$6:$B$435,A338))</x:f>
        <x:v>1</x:v>
      </x:c>
      <x:c r="G338" s="2" t="str">
        <x:f>IF(COUNTA(A338:E338)=0,"",IF(H338&lt;&gt;"No issue","Unknown",IF(F338&gt;1,"Unknown",IF(F338=1,INDEX('Claims'!$C$6:$C$435,MATCH(A338,'Claims'!$B$6:$B$435,0)),IF(E338="SRC-UNCLAIMED","Unclaimed","Unknown")))))</x:f>
        <x:v>Delivered</x:v>
      </x:c>
      <x:c r="H338" s="2" t="str">
        <x:f>IF(COUNTA(A338:E338)=0,"",IF(OR(A338="",COUNTIFS($A$6:$A$505,A338)&lt;&gt;1,B338&lt;&gt;'Inputs'!$B$5,NOT(ISNUMBER(C338)),C338&lt;&gt;1),"Resolve","No issue"))</x:f>
        <x:v>No issue</x:v>
      </x:c>
    </x:row>
    <x:row r="339" ht="25" customHeight="1">
      <x:c r="A339" s="6" t="str">
        <x:v>A-334</x:v>
      </x:c>
      <x:c r="B339" s="6" t="str">
        <x:v>C-A</x:v>
      </x:c>
      <x:c r="C339" s="6" t="n">
        <x:v>1</x:v>
      </x:c>
      <x:c r="D339" s="7" t="n">
        <x:v>46296</x:v>
      </x:c>
      <x:c r="E339" s="6" t="str">
        <x:v>SRC-ORD-334</x:v>
      </x:c>
      <x:c r="F339" s="2" t="n">
        <x:f>IF(COUNTA(A339:E339)=0,"",COUNTIFS('Claims'!$B$6:$B$435,A339))</x:f>
        <x:v>1</x:v>
      </x:c>
      <x:c r="G339" s="2" t="str">
        <x:f>IF(COUNTA(A339:E339)=0,"",IF(H339&lt;&gt;"No issue","Unknown",IF(F339&gt;1,"Unknown",IF(F339=1,INDEX('Claims'!$C$6:$C$435,MATCH(A339,'Claims'!$B$6:$B$435,0)),IF(E339="SRC-UNCLAIMED","Unclaimed","Unknown")))))</x:f>
        <x:v>Delivered</x:v>
      </x:c>
      <x:c r="H339" s="2" t="str">
        <x:f>IF(COUNTA(A339:E339)=0,"",IF(OR(A339="",COUNTIFS($A$6:$A$505,A339)&lt;&gt;1,B339&lt;&gt;'Inputs'!$B$5,NOT(ISNUMBER(C339)),C339&lt;&gt;1),"Resolve","No issue"))</x:f>
        <x:v>No issue</x:v>
      </x:c>
    </x:row>
    <x:row r="340" ht="25" customHeight="1">
      <x:c r="A340" s="6" t="str">
        <x:v>A-335</x:v>
      </x:c>
      <x:c r="B340" s="6" t="str">
        <x:v>C-A</x:v>
      </x:c>
      <x:c r="C340" s="6" t="n">
        <x:v>1</x:v>
      </x:c>
      <x:c r="D340" s="7" t="n">
        <x:v>46296</x:v>
      </x:c>
      <x:c r="E340" s="6" t="str">
        <x:v>SRC-ORD-335</x:v>
      </x:c>
      <x:c r="F340" s="2" t="n">
        <x:f>IF(COUNTA(A340:E340)=0,"",COUNTIFS('Claims'!$B$6:$B$435,A340))</x:f>
        <x:v>1</x:v>
      </x:c>
      <x:c r="G340" s="2" t="str">
        <x:f>IF(COUNTA(A340:E340)=0,"",IF(H340&lt;&gt;"No issue","Unknown",IF(F340&gt;1,"Unknown",IF(F340=1,INDEX('Claims'!$C$6:$C$435,MATCH(A340,'Claims'!$B$6:$B$435,0)),IF(E340="SRC-UNCLAIMED","Unclaimed","Unknown")))))</x:f>
        <x:v>Delivered</x:v>
      </x:c>
      <x:c r="H340" s="2" t="str">
        <x:f>IF(COUNTA(A340:E340)=0,"",IF(OR(A340="",COUNTIFS($A$6:$A$505,A340)&lt;&gt;1,B340&lt;&gt;'Inputs'!$B$5,NOT(ISNUMBER(C340)),C340&lt;&gt;1),"Resolve","No issue"))</x:f>
        <x:v>No issue</x:v>
      </x:c>
    </x:row>
    <x:row r="341" ht="25" customHeight="1">
      <x:c r="A341" s="6" t="str">
        <x:v>A-336</x:v>
      </x:c>
      <x:c r="B341" s="6" t="str">
        <x:v>C-A</x:v>
      </x:c>
      <x:c r="C341" s="6" t="n">
        <x:v>1</x:v>
      </x:c>
      <x:c r="D341" s="7" t="n">
        <x:v>46296</x:v>
      </x:c>
      <x:c r="E341" s="6" t="str">
        <x:v>SRC-ORD-336</x:v>
      </x:c>
      <x:c r="F341" s="2" t="n">
        <x:f>IF(COUNTA(A341:E341)=0,"",COUNTIFS('Claims'!$B$6:$B$435,A341))</x:f>
        <x:v>1</x:v>
      </x:c>
      <x:c r="G341" s="2" t="str">
        <x:f>IF(COUNTA(A341:E341)=0,"",IF(H341&lt;&gt;"No issue","Unknown",IF(F341&gt;1,"Unknown",IF(F341=1,INDEX('Claims'!$C$6:$C$435,MATCH(A341,'Claims'!$B$6:$B$435,0)),IF(E341="SRC-UNCLAIMED","Unclaimed","Unknown")))))</x:f>
        <x:v>Delivered</x:v>
      </x:c>
      <x:c r="H341" s="2" t="str">
        <x:f>IF(COUNTA(A341:E341)=0,"",IF(OR(A341="",COUNTIFS($A$6:$A$505,A341)&lt;&gt;1,B341&lt;&gt;'Inputs'!$B$5,NOT(ISNUMBER(C341)),C341&lt;&gt;1),"Resolve","No issue"))</x:f>
        <x:v>No issue</x:v>
      </x:c>
    </x:row>
    <x:row r="342" ht="25" customHeight="1">
      <x:c r="A342" s="6" t="str">
        <x:v>A-337</x:v>
      </x:c>
      <x:c r="B342" s="6" t="str">
        <x:v>C-A</x:v>
      </x:c>
      <x:c r="C342" s="6" t="n">
        <x:v>1</x:v>
      </x:c>
      <x:c r="D342" s="7" t="n">
        <x:v>46296</x:v>
      </x:c>
      <x:c r="E342" s="6" t="str">
        <x:v>SRC-ORD-337</x:v>
      </x:c>
      <x:c r="F342" s="2" t="n">
        <x:f>IF(COUNTA(A342:E342)=0,"",COUNTIFS('Claims'!$B$6:$B$435,A342))</x:f>
        <x:v>1</x:v>
      </x:c>
      <x:c r="G342" s="2" t="str">
        <x:f>IF(COUNTA(A342:E342)=0,"",IF(H342&lt;&gt;"No issue","Unknown",IF(F342&gt;1,"Unknown",IF(F342=1,INDEX('Claims'!$C$6:$C$435,MATCH(A342,'Claims'!$B$6:$B$435,0)),IF(E342="SRC-UNCLAIMED","Unclaimed","Unknown")))))</x:f>
        <x:v>Delivered</x:v>
      </x:c>
      <x:c r="H342" s="2" t="str">
        <x:f>IF(COUNTA(A342:E342)=0,"",IF(OR(A342="",COUNTIFS($A$6:$A$505,A342)&lt;&gt;1,B342&lt;&gt;'Inputs'!$B$5,NOT(ISNUMBER(C342)),C342&lt;&gt;1),"Resolve","No issue"))</x:f>
        <x:v>No issue</x:v>
      </x:c>
    </x:row>
    <x:row r="343" ht="25" customHeight="1">
      <x:c r="A343" s="6" t="str">
        <x:v>A-338</x:v>
      </x:c>
      <x:c r="B343" s="6" t="str">
        <x:v>C-A</x:v>
      </x:c>
      <x:c r="C343" s="6" t="n">
        <x:v>1</x:v>
      </x:c>
      <x:c r="D343" s="7" t="n">
        <x:v>46296</x:v>
      </x:c>
      <x:c r="E343" s="6" t="str">
        <x:v>SRC-ORD-338</x:v>
      </x:c>
      <x:c r="F343" s="2" t="n">
        <x:f>IF(COUNTA(A343:E343)=0,"",COUNTIFS('Claims'!$B$6:$B$435,A343))</x:f>
        <x:v>1</x:v>
      </x:c>
      <x:c r="G343" s="2" t="str">
        <x:f>IF(COUNTA(A343:E343)=0,"",IF(H343&lt;&gt;"No issue","Unknown",IF(F343&gt;1,"Unknown",IF(F343=1,INDEX('Claims'!$C$6:$C$435,MATCH(A343,'Claims'!$B$6:$B$435,0)),IF(E343="SRC-UNCLAIMED","Unclaimed","Unknown")))))</x:f>
        <x:v>Delivered</x:v>
      </x:c>
      <x:c r="H343" s="2" t="str">
        <x:f>IF(COUNTA(A343:E343)=0,"",IF(OR(A343="",COUNTIFS($A$6:$A$505,A343)&lt;&gt;1,B343&lt;&gt;'Inputs'!$B$5,NOT(ISNUMBER(C343)),C343&lt;&gt;1),"Resolve","No issue"))</x:f>
        <x:v>No issue</x:v>
      </x:c>
    </x:row>
    <x:row r="344" ht="25" customHeight="1">
      <x:c r="A344" s="6" t="str">
        <x:v>A-339</x:v>
      </x:c>
      <x:c r="B344" s="6" t="str">
        <x:v>C-A</x:v>
      </x:c>
      <x:c r="C344" s="6" t="n">
        <x:v>1</x:v>
      </x:c>
      <x:c r="D344" s="7" t="n">
        <x:v>46296</x:v>
      </x:c>
      <x:c r="E344" s="6" t="str">
        <x:v>SRC-ORD-339</x:v>
      </x:c>
      <x:c r="F344" s="2" t="n">
        <x:f>IF(COUNTA(A344:E344)=0,"",COUNTIFS('Claims'!$B$6:$B$435,A344))</x:f>
        <x:v>1</x:v>
      </x:c>
      <x:c r="G344" s="2" t="str">
        <x:f>IF(COUNTA(A344:E344)=0,"",IF(H344&lt;&gt;"No issue","Unknown",IF(F344&gt;1,"Unknown",IF(F344=1,INDEX('Claims'!$C$6:$C$435,MATCH(A344,'Claims'!$B$6:$B$435,0)),IF(E344="SRC-UNCLAIMED","Unclaimed","Unknown")))))</x:f>
        <x:v>Delivered</x:v>
      </x:c>
      <x:c r="H344" s="2" t="str">
        <x:f>IF(COUNTA(A344:E344)=0,"",IF(OR(A344="",COUNTIFS($A$6:$A$505,A344)&lt;&gt;1,B344&lt;&gt;'Inputs'!$B$5,NOT(ISNUMBER(C344)),C344&lt;&gt;1),"Resolve","No issue"))</x:f>
        <x:v>No issue</x:v>
      </x:c>
    </x:row>
    <x:row r="345" ht="25" customHeight="1">
      <x:c r="A345" s="6" t="str">
        <x:v>A-340</x:v>
      </x:c>
      <x:c r="B345" s="6" t="str">
        <x:v>C-A</x:v>
      </x:c>
      <x:c r="C345" s="6" t="n">
        <x:v>1</x:v>
      </x:c>
      <x:c r="D345" s="7" t="n">
        <x:v>46296</x:v>
      </x:c>
      <x:c r="E345" s="6" t="str">
        <x:v>SRC-ORD-340</x:v>
      </x:c>
      <x:c r="F345" s="2" t="n">
        <x:f>IF(COUNTA(A345:E345)=0,"",COUNTIFS('Claims'!$B$6:$B$435,A345))</x:f>
        <x:v>1</x:v>
      </x:c>
      <x:c r="G345" s="2" t="str">
        <x:f>IF(COUNTA(A345:E345)=0,"",IF(H345&lt;&gt;"No issue","Unknown",IF(F345&gt;1,"Unknown",IF(F345=1,INDEX('Claims'!$C$6:$C$435,MATCH(A345,'Claims'!$B$6:$B$435,0)),IF(E345="SRC-UNCLAIMED","Unclaimed","Unknown")))))</x:f>
        <x:v>Delivered</x:v>
      </x:c>
      <x:c r="H345" s="2" t="str">
        <x:f>IF(COUNTA(A345:E345)=0,"",IF(OR(A345="",COUNTIFS($A$6:$A$505,A345)&lt;&gt;1,B345&lt;&gt;'Inputs'!$B$5,NOT(ISNUMBER(C345)),C345&lt;&gt;1),"Resolve","No issue"))</x:f>
        <x:v>No issue</x:v>
      </x:c>
    </x:row>
    <x:row r="346" ht="25" customHeight="1">
      <x:c r="A346" s="6" t="str">
        <x:v>A-341</x:v>
      </x:c>
      <x:c r="B346" s="6" t="str">
        <x:v>C-A</x:v>
      </x:c>
      <x:c r="C346" s="6" t="n">
        <x:v>1</x:v>
      </x:c>
      <x:c r="D346" s="7" t="n">
        <x:v>46296</x:v>
      </x:c>
      <x:c r="E346" s="6" t="str">
        <x:v>SRC-ORD-341</x:v>
      </x:c>
      <x:c r="F346" s="2" t="n">
        <x:f>IF(COUNTA(A346:E346)=0,"",COUNTIFS('Claims'!$B$6:$B$435,A346))</x:f>
        <x:v>1</x:v>
      </x:c>
      <x:c r="G346" s="2" t="str">
        <x:f>IF(COUNTA(A346:E346)=0,"",IF(H346&lt;&gt;"No issue","Unknown",IF(F346&gt;1,"Unknown",IF(F346=1,INDEX('Claims'!$C$6:$C$435,MATCH(A346,'Claims'!$B$6:$B$435,0)),IF(E346="SRC-UNCLAIMED","Unclaimed","Unknown")))))</x:f>
        <x:v>Delivered</x:v>
      </x:c>
      <x:c r="H346" s="2" t="str">
        <x:f>IF(COUNTA(A346:E346)=0,"",IF(OR(A346="",COUNTIFS($A$6:$A$505,A346)&lt;&gt;1,B346&lt;&gt;'Inputs'!$B$5,NOT(ISNUMBER(C346)),C346&lt;&gt;1),"Resolve","No issue"))</x:f>
        <x:v>No issue</x:v>
      </x:c>
    </x:row>
    <x:row r="347" ht="25" customHeight="1">
      <x:c r="A347" s="6" t="str">
        <x:v>A-342</x:v>
      </x:c>
      <x:c r="B347" s="6" t="str">
        <x:v>C-A</x:v>
      </x:c>
      <x:c r="C347" s="6" t="n">
        <x:v>1</x:v>
      </x:c>
      <x:c r="D347" s="7" t="n">
        <x:v>46296</x:v>
      </x:c>
      <x:c r="E347" s="6" t="str">
        <x:v>SRC-ORD-342</x:v>
      </x:c>
      <x:c r="F347" s="2" t="n">
        <x:f>IF(COUNTA(A347:E347)=0,"",COUNTIFS('Claims'!$B$6:$B$435,A347))</x:f>
        <x:v>1</x:v>
      </x:c>
      <x:c r="G347" s="2" t="str">
        <x:f>IF(COUNTA(A347:E347)=0,"",IF(H347&lt;&gt;"No issue","Unknown",IF(F347&gt;1,"Unknown",IF(F347=1,INDEX('Claims'!$C$6:$C$435,MATCH(A347,'Claims'!$B$6:$B$435,0)),IF(E347="SRC-UNCLAIMED","Unclaimed","Unknown")))))</x:f>
        <x:v>Delivered</x:v>
      </x:c>
      <x:c r="H347" s="2" t="str">
        <x:f>IF(COUNTA(A347:E347)=0,"",IF(OR(A347="",COUNTIFS($A$6:$A$505,A347)&lt;&gt;1,B347&lt;&gt;'Inputs'!$B$5,NOT(ISNUMBER(C347)),C347&lt;&gt;1),"Resolve","No issue"))</x:f>
        <x:v>No issue</x:v>
      </x:c>
    </x:row>
    <x:row r="348" ht="25" customHeight="1">
      <x:c r="A348" s="6" t="str">
        <x:v>A-343</x:v>
      </x:c>
      <x:c r="B348" s="6" t="str">
        <x:v>C-A</x:v>
      </x:c>
      <x:c r="C348" s="6" t="n">
        <x:v>1</x:v>
      </x:c>
      <x:c r="D348" s="7" t="n">
        <x:v>46296</x:v>
      </x:c>
      <x:c r="E348" s="6" t="str">
        <x:v>SRC-ORD-343</x:v>
      </x:c>
      <x:c r="F348" s="2" t="n">
        <x:f>IF(COUNTA(A348:E348)=0,"",COUNTIFS('Claims'!$B$6:$B$435,A348))</x:f>
        <x:v>1</x:v>
      </x:c>
      <x:c r="G348" s="2" t="str">
        <x:f>IF(COUNTA(A348:E348)=0,"",IF(H348&lt;&gt;"No issue","Unknown",IF(F348&gt;1,"Unknown",IF(F348=1,INDEX('Claims'!$C$6:$C$435,MATCH(A348,'Claims'!$B$6:$B$435,0)),IF(E348="SRC-UNCLAIMED","Unclaimed","Unknown")))))</x:f>
        <x:v>Delivered</x:v>
      </x:c>
      <x:c r="H348" s="2" t="str">
        <x:f>IF(COUNTA(A348:E348)=0,"",IF(OR(A348="",COUNTIFS($A$6:$A$505,A348)&lt;&gt;1,B348&lt;&gt;'Inputs'!$B$5,NOT(ISNUMBER(C348)),C348&lt;&gt;1),"Resolve","No issue"))</x:f>
        <x:v>No issue</x:v>
      </x:c>
    </x:row>
    <x:row r="349" ht="25" customHeight="1">
      <x:c r="A349" s="6" t="str">
        <x:v>A-344</x:v>
      </x:c>
      <x:c r="B349" s="6" t="str">
        <x:v>C-A</x:v>
      </x:c>
      <x:c r="C349" s="6" t="n">
        <x:v>1</x:v>
      </x:c>
      <x:c r="D349" s="7" t="n">
        <x:v>46296</x:v>
      </x:c>
      <x:c r="E349" s="6" t="str">
        <x:v>SRC-ORD-344</x:v>
      </x:c>
      <x:c r="F349" s="2" t="n">
        <x:f>IF(COUNTA(A349:E349)=0,"",COUNTIFS('Claims'!$B$6:$B$435,A349))</x:f>
        <x:v>1</x:v>
      </x:c>
      <x:c r="G349" s="2" t="str">
        <x:f>IF(COUNTA(A349:E349)=0,"",IF(H349&lt;&gt;"No issue","Unknown",IF(F349&gt;1,"Unknown",IF(F349=1,INDEX('Claims'!$C$6:$C$435,MATCH(A349,'Claims'!$B$6:$B$435,0)),IF(E349="SRC-UNCLAIMED","Unclaimed","Unknown")))))</x:f>
        <x:v>Delivered</x:v>
      </x:c>
      <x:c r="H349" s="2" t="str">
        <x:f>IF(COUNTA(A349:E349)=0,"",IF(OR(A349="",COUNTIFS($A$6:$A$505,A349)&lt;&gt;1,B349&lt;&gt;'Inputs'!$B$5,NOT(ISNUMBER(C349)),C349&lt;&gt;1),"Resolve","No issue"))</x:f>
        <x:v>No issue</x:v>
      </x:c>
    </x:row>
    <x:row r="350" ht="25" customHeight="1">
      <x:c r="A350" s="6" t="str">
        <x:v>A-345</x:v>
      </x:c>
      <x:c r="B350" s="6" t="str">
        <x:v>C-A</x:v>
      </x:c>
      <x:c r="C350" s="6" t="n">
        <x:v>1</x:v>
      </x:c>
      <x:c r="D350" s="7" t="n">
        <x:v>46296</x:v>
      </x:c>
      <x:c r="E350" s="6" t="str">
        <x:v>SRC-ORD-345</x:v>
      </x:c>
      <x:c r="F350" s="2" t="n">
        <x:f>IF(COUNTA(A350:E350)=0,"",COUNTIFS('Claims'!$B$6:$B$435,A350))</x:f>
        <x:v>1</x:v>
      </x:c>
      <x:c r="G350" s="2" t="str">
        <x:f>IF(COUNTA(A350:E350)=0,"",IF(H350&lt;&gt;"No issue","Unknown",IF(F350&gt;1,"Unknown",IF(F350=1,INDEX('Claims'!$C$6:$C$435,MATCH(A350,'Claims'!$B$6:$B$435,0)),IF(E350="SRC-UNCLAIMED","Unclaimed","Unknown")))))</x:f>
        <x:v>Delivered</x:v>
      </x:c>
      <x:c r="H350" s="2" t="str">
        <x:f>IF(COUNTA(A350:E350)=0,"",IF(OR(A350="",COUNTIFS($A$6:$A$505,A350)&lt;&gt;1,B350&lt;&gt;'Inputs'!$B$5,NOT(ISNUMBER(C350)),C350&lt;&gt;1),"Resolve","No issue"))</x:f>
        <x:v>No issue</x:v>
      </x:c>
    </x:row>
    <x:row r="351" ht="25" customHeight="1">
      <x:c r="A351" s="6" t="str">
        <x:v>A-346</x:v>
      </x:c>
      <x:c r="B351" s="6" t="str">
        <x:v>C-A</x:v>
      </x:c>
      <x:c r="C351" s="6" t="n">
        <x:v>1</x:v>
      </x:c>
      <x:c r="D351" s="7" t="n">
        <x:v>46296</x:v>
      </x:c>
      <x:c r="E351" s="6" t="str">
        <x:v>SRC-ORD-346</x:v>
      </x:c>
      <x:c r="F351" s="2" t="n">
        <x:f>IF(COUNTA(A351:E351)=0,"",COUNTIFS('Claims'!$B$6:$B$435,A351))</x:f>
        <x:v>1</x:v>
      </x:c>
      <x:c r="G351" s="2" t="str">
        <x:f>IF(COUNTA(A351:E351)=0,"",IF(H351&lt;&gt;"No issue","Unknown",IF(F351&gt;1,"Unknown",IF(F351=1,INDEX('Claims'!$C$6:$C$435,MATCH(A351,'Claims'!$B$6:$B$435,0)),IF(E351="SRC-UNCLAIMED","Unclaimed","Unknown")))))</x:f>
        <x:v>Delivered</x:v>
      </x:c>
      <x:c r="H351" s="2" t="str">
        <x:f>IF(COUNTA(A351:E351)=0,"",IF(OR(A351="",COUNTIFS($A$6:$A$505,A351)&lt;&gt;1,B351&lt;&gt;'Inputs'!$B$5,NOT(ISNUMBER(C351)),C351&lt;&gt;1),"Resolve","No issue"))</x:f>
        <x:v>No issue</x:v>
      </x:c>
    </x:row>
    <x:row r="352" ht="25" customHeight="1">
      <x:c r="A352" s="6" t="str">
        <x:v>A-347</x:v>
      </x:c>
      <x:c r="B352" s="6" t="str">
        <x:v>C-A</x:v>
      </x:c>
      <x:c r="C352" s="6" t="n">
        <x:v>1</x:v>
      </x:c>
      <x:c r="D352" s="7" t="n">
        <x:v>46296</x:v>
      </x:c>
      <x:c r="E352" s="6" t="str">
        <x:v>SRC-ORD-347</x:v>
      </x:c>
      <x:c r="F352" s="2" t="n">
        <x:f>IF(COUNTA(A352:E352)=0,"",COUNTIFS('Claims'!$B$6:$B$435,A352))</x:f>
        <x:v>1</x:v>
      </x:c>
      <x:c r="G352" s="2" t="str">
        <x:f>IF(COUNTA(A352:E352)=0,"",IF(H352&lt;&gt;"No issue","Unknown",IF(F352&gt;1,"Unknown",IF(F352=1,INDEX('Claims'!$C$6:$C$435,MATCH(A352,'Claims'!$B$6:$B$435,0)),IF(E352="SRC-UNCLAIMED","Unclaimed","Unknown")))))</x:f>
        <x:v>Delivered</x:v>
      </x:c>
      <x:c r="H352" s="2" t="str">
        <x:f>IF(COUNTA(A352:E352)=0,"",IF(OR(A352="",COUNTIFS($A$6:$A$505,A352)&lt;&gt;1,B352&lt;&gt;'Inputs'!$B$5,NOT(ISNUMBER(C352)),C352&lt;&gt;1),"Resolve","No issue"))</x:f>
        <x:v>No issue</x:v>
      </x:c>
    </x:row>
    <x:row r="353" ht="25" customHeight="1">
      <x:c r="A353" s="6" t="str">
        <x:v>A-348</x:v>
      </x:c>
      <x:c r="B353" s="6" t="str">
        <x:v>C-A</x:v>
      </x:c>
      <x:c r="C353" s="6" t="n">
        <x:v>1</x:v>
      </x:c>
      <x:c r="D353" s="7" t="n">
        <x:v>46296</x:v>
      </x:c>
      <x:c r="E353" s="6" t="str">
        <x:v>SRC-ORD-348</x:v>
      </x:c>
      <x:c r="F353" s="2" t="n">
        <x:f>IF(COUNTA(A353:E353)=0,"",COUNTIFS('Claims'!$B$6:$B$435,A353))</x:f>
        <x:v>1</x:v>
      </x:c>
      <x:c r="G353" s="2" t="str">
        <x:f>IF(COUNTA(A353:E353)=0,"",IF(H353&lt;&gt;"No issue","Unknown",IF(F353&gt;1,"Unknown",IF(F353=1,INDEX('Claims'!$C$6:$C$435,MATCH(A353,'Claims'!$B$6:$B$435,0)),IF(E353="SRC-UNCLAIMED","Unclaimed","Unknown")))))</x:f>
        <x:v>Delivered</x:v>
      </x:c>
      <x:c r="H353" s="2" t="str">
        <x:f>IF(COUNTA(A353:E353)=0,"",IF(OR(A353="",COUNTIFS($A$6:$A$505,A353)&lt;&gt;1,B353&lt;&gt;'Inputs'!$B$5,NOT(ISNUMBER(C353)),C353&lt;&gt;1),"Resolve","No issue"))</x:f>
        <x:v>No issue</x:v>
      </x:c>
    </x:row>
    <x:row r="354" ht="25" customHeight="1">
      <x:c r="A354" s="6" t="str">
        <x:v>A-349</x:v>
      </x:c>
      <x:c r="B354" s="6" t="str">
        <x:v>C-A</x:v>
      </x:c>
      <x:c r="C354" s="6" t="n">
        <x:v>1</x:v>
      </x:c>
      <x:c r="D354" s="7" t="n">
        <x:v>46296</x:v>
      </x:c>
      <x:c r="E354" s="6" t="str">
        <x:v>SRC-ORD-349</x:v>
      </x:c>
      <x:c r="F354" s="2" t="n">
        <x:f>IF(COUNTA(A354:E354)=0,"",COUNTIFS('Claims'!$B$6:$B$435,A354))</x:f>
        <x:v>1</x:v>
      </x:c>
      <x:c r="G354" s="2" t="str">
        <x:f>IF(COUNTA(A354:E354)=0,"",IF(H354&lt;&gt;"No issue","Unknown",IF(F354&gt;1,"Unknown",IF(F354=1,INDEX('Claims'!$C$6:$C$435,MATCH(A354,'Claims'!$B$6:$B$435,0)),IF(E354="SRC-UNCLAIMED","Unclaimed","Unknown")))))</x:f>
        <x:v>Delivered</x:v>
      </x:c>
      <x:c r="H354" s="2" t="str">
        <x:f>IF(COUNTA(A354:E354)=0,"",IF(OR(A354="",COUNTIFS($A$6:$A$505,A354)&lt;&gt;1,B354&lt;&gt;'Inputs'!$B$5,NOT(ISNUMBER(C354)),C354&lt;&gt;1),"Resolve","No issue"))</x:f>
        <x:v>No issue</x:v>
      </x:c>
    </x:row>
    <x:row r="355" ht="25" customHeight="1">
      <x:c r="A355" s="6" t="str">
        <x:v>A-350</x:v>
      </x:c>
      <x:c r="B355" s="6" t="str">
        <x:v>C-A</x:v>
      </x:c>
      <x:c r="C355" s="6" t="n">
        <x:v>1</x:v>
      </x:c>
      <x:c r="D355" s="7" t="n">
        <x:v>46296</x:v>
      </x:c>
      <x:c r="E355" s="6" t="str">
        <x:v>SRC-ORD-350</x:v>
      </x:c>
      <x:c r="F355" s="2" t="n">
        <x:f>IF(COUNTA(A355:E355)=0,"",COUNTIFS('Claims'!$B$6:$B$435,A355))</x:f>
        <x:v>1</x:v>
      </x:c>
      <x:c r="G355" s="2" t="str">
        <x:f>IF(COUNTA(A355:E355)=0,"",IF(H355&lt;&gt;"No issue","Unknown",IF(F355&gt;1,"Unknown",IF(F355=1,INDEX('Claims'!$C$6:$C$435,MATCH(A355,'Claims'!$B$6:$B$435,0)),IF(E355="SRC-UNCLAIMED","Unclaimed","Unknown")))))</x:f>
        <x:v>Delivered</x:v>
      </x:c>
      <x:c r="H355" s="2" t="str">
        <x:f>IF(COUNTA(A355:E355)=0,"",IF(OR(A355="",COUNTIFS($A$6:$A$505,A355)&lt;&gt;1,B355&lt;&gt;'Inputs'!$B$5,NOT(ISNUMBER(C355)),C355&lt;&gt;1),"Resolve","No issue"))</x:f>
        <x:v>No issue</x:v>
      </x:c>
    </x:row>
    <x:row r="356" ht="25" customHeight="1">
      <x:c r="A356" s="6" t="str">
        <x:v>A-351</x:v>
      </x:c>
      <x:c r="B356" s="6" t="str">
        <x:v>C-A</x:v>
      </x:c>
      <x:c r="C356" s="6" t="n">
        <x:v>1</x:v>
      </x:c>
      <x:c r="D356" s="7" t="n">
        <x:v>46296</x:v>
      </x:c>
      <x:c r="E356" s="6" t="str">
        <x:v>SRC-ORD-351</x:v>
      </x:c>
      <x:c r="F356" s="2" t="n">
        <x:f>IF(COUNTA(A356:E356)=0,"",COUNTIFS('Claims'!$B$6:$B$435,A356))</x:f>
        <x:v>1</x:v>
      </x:c>
      <x:c r="G356" s="2" t="str">
        <x:f>IF(COUNTA(A356:E356)=0,"",IF(H356&lt;&gt;"No issue","Unknown",IF(F356&gt;1,"Unknown",IF(F356=1,INDEX('Claims'!$C$6:$C$435,MATCH(A356,'Claims'!$B$6:$B$435,0)),IF(E356="SRC-UNCLAIMED","Unclaimed","Unknown")))))</x:f>
        <x:v>Delivered</x:v>
      </x:c>
      <x:c r="H356" s="2" t="str">
        <x:f>IF(COUNTA(A356:E356)=0,"",IF(OR(A356="",COUNTIFS($A$6:$A$505,A356)&lt;&gt;1,B356&lt;&gt;'Inputs'!$B$5,NOT(ISNUMBER(C356)),C356&lt;&gt;1),"Resolve","No issue"))</x:f>
        <x:v>No issue</x:v>
      </x:c>
    </x:row>
    <x:row r="357" ht="25" customHeight="1">
      <x:c r="A357" s="6" t="str">
        <x:v>A-352</x:v>
      </x:c>
      <x:c r="B357" s="6" t="str">
        <x:v>C-A</x:v>
      </x:c>
      <x:c r="C357" s="6" t="n">
        <x:v>1</x:v>
      </x:c>
      <x:c r="D357" s="7" t="n">
        <x:v>46296</x:v>
      </x:c>
      <x:c r="E357" s="6" t="str">
        <x:v>SRC-ORD-352</x:v>
      </x:c>
      <x:c r="F357" s="2" t="n">
        <x:f>IF(COUNTA(A357:E357)=0,"",COUNTIFS('Claims'!$B$6:$B$435,A357))</x:f>
        <x:v>1</x:v>
      </x:c>
      <x:c r="G357" s="2" t="str">
        <x:f>IF(COUNTA(A357:E357)=0,"",IF(H357&lt;&gt;"No issue","Unknown",IF(F357&gt;1,"Unknown",IF(F357=1,INDEX('Claims'!$C$6:$C$435,MATCH(A357,'Claims'!$B$6:$B$435,0)),IF(E357="SRC-UNCLAIMED","Unclaimed","Unknown")))))</x:f>
        <x:v>Delivered</x:v>
      </x:c>
      <x:c r="H357" s="2" t="str">
        <x:f>IF(COUNTA(A357:E357)=0,"",IF(OR(A357="",COUNTIFS($A$6:$A$505,A357)&lt;&gt;1,B357&lt;&gt;'Inputs'!$B$5,NOT(ISNUMBER(C357)),C357&lt;&gt;1),"Resolve","No issue"))</x:f>
        <x:v>No issue</x:v>
      </x:c>
    </x:row>
    <x:row r="358" ht="25" customHeight="1">
      <x:c r="A358" s="6" t="str">
        <x:v>A-353</x:v>
      </x:c>
      <x:c r="B358" s="6" t="str">
        <x:v>C-A</x:v>
      </x:c>
      <x:c r="C358" s="6" t="n">
        <x:v>1</x:v>
      </x:c>
      <x:c r="D358" s="7" t="n">
        <x:v>46296</x:v>
      </x:c>
      <x:c r="E358" s="6" t="str">
        <x:v>SRC-ORD-353</x:v>
      </x:c>
      <x:c r="F358" s="2" t="n">
        <x:f>IF(COUNTA(A358:E358)=0,"",COUNTIFS('Claims'!$B$6:$B$435,A358))</x:f>
        <x:v>1</x:v>
      </x:c>
      <x:c r="G358" s="2" t="str">
        <x:f>IF(COUNTA(A358:E358)=0,"",IF(H358&lt;&gt;"No issue","Unknown",IF(F358&gt;1,"Unknown",IF(F358=1,INDEX('Claims'!$C$6:$C$435,MATCH(A358,'Claims'!$B$6:$B$435,0)),IF(E358="SRC-UNCLAIMED","Unclaimed","Unknown")))))</x:f>
        <x:v>Delivered</x:v>
      </x:c>
      <x:c r="H358" s="2" t="str">
        <x:f>IF(COUNTA(A358:E358)=0,"",IF(OR(A358="",COUNTIFS($A$6:$A$505,A358)&lt;&gt;1,B358&lt;&gt;'Inputs'!$B$5,NOT(ISNUMBER(C358)),C358&lt;&gt;1),"Resolve","No issue"))</x:f>
        <x:v>No issue</x:v>
      </x:c>
    </x:row>
    <x:row r="359" ht="25" customHeight="1">
      <x:c r="A359" s="6" t="str">
        <x:v>A-354</x:v>
      </x:c>
      <x:c r="B359" s="6" t="str">
        <x:v>C-A</x:v>
      </x:c>
      <x:c r="C359" s="6" t="n">
        <x:v>1</x:v>
      </x:c>
      <x:c r="D359" s="7" t="n">
        <x:v>46296</x:v>
      </x:c>
      <x:c r="E359" s="6" t="str">
        <x:v>SRC-ORD-354</x:v>
      </x:c>
      <x:c r="F359" s="2" t="n">
        <x:f>IF(COUNTA(A359:E359)=0,"",COUNTIFS('Claims'!$B$6:$B$435,A359))</x:f>
        <x:v>1</x:v>
      </x:c>
      <x:c r="G359" s="2" t="str">
        <x:f>IF(COUNTA(A359:E359)=0,"",IF(H359&lt;&gt;"No issue","Unknown",IF(F359&gt;1,"Unknown",IF(F359=1,INDEX('Claims'!$C$6:$C$435,MATCH(A359,'Claims'!$B$6:$B$435,0)),IF(E359="SRC-UNCLAIMED","Unclaimed","Unknown")))))</x:f>
        <x:v>Delivered</x:v>
      </x:c>
      <x:c r="H359" s="2" t="str">
        <x:f>IF(COUNTA(A359:E359)=0,"",IF(OR(A359="",COUNTIFS($A$6:$A$505,A359)&lt;&gt;1,B359&lt;&gt;'Inputs'!$B$5,NOT(ISNUMBER(C359)),C359&lt;&gt;1),"Resolve","No issue"))</x:f>
        <x:v>No issue</x:v>
      </x:c>
    </x:row>
    <x:row r="360" ht="25" customHeight="1">
      <x:c r="A360" s="6" t="str">
        <x:v>A-355</x:v>
      </x:c>
      <x:c r="B360" s="6" t="str">
        <x:v>C-A</x:v>
      </x:c>
      <x:c r="C360" s="6" t="n">
        <x:v>1</x:v>
      </x:c>
      <x:c r="D360" s="7" t="n">
        <x:v>46296</x:v>
      </x:c>
      <x:c r="E360" s="6" t="str">
        <x:v>SRC-ORD-355</x:v>
      </x:c>
      <x:c r="F360" s="2" t="n">
        <x:f>IF(COUNTA(A360:E360)=0,"",COUNTIFS('Claims'!$B$6:$B$435,A360))</x:f>
        <x:v>1</x:v>
      </x:c>
      <x:c r="G360" s="2" t="str">
        <x:f>IF(COUNTA(A360:E360)=0,"",IF(H360&lt;&gt;"No issue","Unknown",IF(F360&gt;1,"Unknown",IF(F360=1,INDEX('Claims'!$C$6:$C$435,MATCH(A360,'Claims'!$B$6:$B$435,0)),IF(E360="SRC-UNCLAIMED","Unclaimed","Unknown")))))</x:f>
        <x:v>Delivered</x:v>
      </x:c>
      <x:c r="H360" s="2" t="str">
        <x:f>IF(COUNTA(A360:E360)=0,"",IF(OR(A360="",COUNTIFS($A$6:$A$505,A360)&lt;&gt;1,B360&lt;&gt;'Inputs'!$B$5,NOT(ISNUMBER(C360)),C360&lt;&gt;1),"Resolve","No issue"))</x:f>
        <x:v>No issue</x:v>
      </x:c>
    </x:row>
    <x:row r="361" ht="25" customHeight="1">
      <x:c r="A361" s="6" t="str">
        <x:v>A-356</x:v>
      </x:c>
      <x:c r="B361" s="6" t="str">
        <x:v>C-A</x:v>
      </x:c>
      <x:c r="C361" s="6" t="n">
        <x:v>1</x:v>
      </x:c>
      <x:c r="D361" s="7" t="n">
        <x:v>46296</x:v>
      </x:c>
      <x:c r="E361" s="6" t="str">
        <x:v>SRC-ORD-356</x:v>
      </x:c>
      <x:c r="F361" s="2" t="n">
        <x:f>IF(COUNTA(A361:E361)=0,"",COUNTIFS('Claims'!$B$6:$B$435,A361))</x:f>
        <x:v>1</x:v>
      </x:c>
      <x:c r="G361" s="2" t="str">
        <x:f>IF(COUNTA(A361:E361)=0,"",IF(H361&lt;&gt;"No issue","Unknown",IF(F361&gt;1,"Unknown",IF(F361=1,INDEX('Claims'!$C$6:$C$435,MATCH(A361,'Claims'!$B$6:$B$435,0)),IF(E361="SRC-UNCLAIMED","Unclaimed","Unknown")))))</x:f>
        <x:v>Delivered</x:v>
      </x:c>
      <x:c r="H361" s="2" t="str">
        <x:f>IF(COUNTA(A361:E361)=0,"",IF(OR(A361="",COUNTIFS($A$6:$A$505,A361)&lt;&gt;1,B361&lt;&gt;'Inputs'!$B$5,NOT(ISNUMBER(C361)),C361&lt;&gt;1),"Resolve","No issue"))</x:f>
        <x:v>No issue</x:v>
      </x:c>
    </x:row>
    <x:row r="362" ht="25" customHeight="1">
      <x:c r="A362" s="6" t="str">
        <x:v>A-357</x:v>
      </x:c>
      <x:c r="B362" s="6" t="str">
        <x:v>C-A</x:v>
      </x:c>
      <x:c r="C362" s="6" t="n">
        <x:v>1</x:v>
      </x:c>
      <x:c r="D362" s="7" t="n">
        <x:v>46296</x:v>
      </x:c>
      <x:c r="E362" s="6" t="str">
        <x:v>SRC-ORD-357</x:v>
      </x:c>
      <x:c r="F362" s="2" t="n">
        <x:f>IF(COUNTA(A362:E362)=0,"",COUNTIFS('Claims'!$B$6:$B$435,A362))</x:f>
        <x:v>1</x:v>
      </x:c>
      <x:c r="G362" s="2" t="str">
        <x:f>IF(COUNTA(A362:E362)=0,"",IF(H362&lt;&gt;"No issue","Unknown",IF(F362&gt;1,"Unknown",IF(F362=1,INDEX('Claims'!$C$6:$C$435,MATCH(A362,'Claims'!$B$6:$B$435,0)),IF(E362="SRC-UNCLAIMED","Unclaimed","Unknown")))))</x:f>
        <x:v>Delivered</x:v>
      </x:c>
      <x:c r="H362" s="2" t="str">
        <x:f>IF(COUNTA(A362:E362)=0,"",IF(OR(A362="",COUNTIFS($A$6:$A$505,A362)&lt;&gt;1,B362&lt;&gt;'Inputs'!$B$5,NOT(ISNUMBER(C362)),C362&lt;&gt;1),"Resolve","No issue"))</x:f>
        <x:v>No issue</x:v>
      </x:c>
    </x:row>
    <x:row r="363" ht="25" customHeight="1">
      <x:c r="A363" s="6" t="str">
        <x:v>A-358</x:v>
      </x:c>
      <x:c r="B363" s="6" t="str">
        <x:v>C-A</x:v>
      </x:c>
      <x:c r="C363" s="6" t="n">
        <x:v>1</x:v>
      </x:c>
      <x:c r="D363" s="7" t="n">
        <x:v>46296</x:v>
      </x:c>
      <x:c r="E363" s="6" t="str">
        <x:v>SRC-ORD-358</x:v>
      </x:c>
      <x:c r="F363" s="2" t="n">
        <x:f>IF(COUNTA(A363:E363)=0,"",COUNTIFS('Claims'!$B$6:$B$435,A363))</x:f>
        <x:v>1</x:v>
      </x:c>
      <x:c r="G363" s="2" t="str">
        <x:f>IF(COUNTA(A363:E363)=0,"",IF(H363&lt;&gt;"No issue","Unknown",IF(F363&gt;1,"Unknown",IF(F363=1,INDEX('Claims'!$C$6:$C$435,MATCH(A363,'Claims'!$B$6:$B$435,0)),IF(E363="SRC-UNCLAIMED","Unclaimed","Unknown")))))</x:f>
        <x:v>Delivered</x:v>
      </x:c>
      <x:c r="H363" s="2" t="str">
        <x:f>IF(COUNTA(A363:E363)=0,"",IF(OR(A363="",COUNTIFS($A$6:$A$505,A363)&lt;&gt;1,B363&lt;&gt;'Inputs'!$B$5,NOT(ISNUMBER(C363)),C363&lt;&gt;1),"Resolve","No issue"))</x:f>
        <x:v>No issue</x:v>
      </x:c>
    </x:row>
    <x:row r="364" ht="25" customHeight="1">
      <x:c r="A364" s="6" t="str">
        <x:v>A-359</x:v>
      </x:c>
      <x:c r="B364" s="6" t="str">
        <x:v>C-A</x:v>
      </x:c>
      <x:c r="C364" s="6" t="n">
        <x:v>1</x:v>
      </x:c>
      <x:c r="D364" s="7" t="n">
        <x:v>46296</x:v>
      </x:c>
      <x:c r="E364" s="6" t="str">
        <x:v>SRC-ORD-359</x:v>
      </x:c>
      <x:c r="F364" s="2" t="n">
        <x:f>IF(COUNTA(A364:E364)=0,"",COUNTIFS('Claims'!$B$6:$B$435,A364))</x:f>
        <x:v>1</x:v>
      </x:c>
      <x:c r="G364" s="2" t="str">
        <x:f>IF(COUNTA(A364:E364)=0,"",IF(H364&lt;&gt;"No issue","Unknown",IF(F364&gt;1,"Unknown",IF(F364=1,INDEX('Claims'!$C$6:$C$435,MATCH(A364,'Claims'!$B$6:$B$435,0)),IF(E364="SRC-UNCLAIMED","Unclaimed","Unknown")))))</x:f>
        <x:v>Delivered</x:v>
      </x:c>
      <x:c r="H364" s="2" t="str">
        <x:f>IF(COUNTA(A364:E364)=0,"",IF(OR(A364="",COUNTIFS($A$6:$A$505,A364)&lt;&gt;1,B364&lt;&gt;'Inputs'!$B$5,NOT(ISNUMBER(C364)),C364&lt;&gt;1),"Resolve","No issue"))</x:f>
        <x:v>No issue</x:v>
      </x:c>
    </x:row>
    <x:row r="365" ht="25" customHeight="1">
      <x:c r="A365" s="6" t="str">
        <x:v>A-360</x:v>
      </x:c>
      <x:c r="B365" s="6" t="str">
        <x:v>C-A</x:v>
      </x:c>
      <x:c r="C365" s="6" t="n">
        <x:v>1</x:v>
      </x:c>
      <x:c r="D365" s="7" t="n">
        <x:v>46296</x:v>
      </x:c>
      <x:c r="E365" s="6" t="str">
        <x:v>SRC-ORD-360</x:v>
      </x:c>
      <x:c r="F365" s="2" t="n">
        <x:f>IF(COUNTA(A365:E365)=0,"",COUNTIFS('Claims'!$B$6:$B$435,A365))</x:f>
        <x:v>1</x:v>
      </x:c>
      <x:c r="G365" s="2" t="str">
        <x:f>IF(COUNTA(A365:E365)=0,"",IF(H365&lt;&gt;"No issue","Unknown",IF(F365&gt;1,"Unknown",IF(F365=1,INDEX('Claims'!$C$6:$C$435,MATCH(A365,'Claims'!$B$6:$B$435,0)),IF(E365="SRC-UNCLAIMED","Unclaimed","Unknown")))))</x:f>
        <x:v>Delivered</x:v>
      </x:c>
      <x:c r="H365" s="2" t="str">
        <x:f>IF(COUNTA(A365:E365)=0,"",IF(OR(A365="",COUNTIFS($A$6:$A$505,A365)&lt;&gt;1,B365&lt;&gt;'Inputs'!$B$5,NOT(ISNUMBER(C365)),C365&lt;&gt;1),"Resolve","No issue"))</x:f>
        <x:v>No issue</x:v>
      </x:c>
    </x:row>
    <x:row r="366" ht="25" customHeight="1">
      <x:c r="A366" s="6" t="str">
        <x:v>A-361</x:v>
      </x:c>
      <x:c r="B366" s="6" t="str">
        <x:v>C-A</x:v>
      </x:c>
      <x:c r="C366" s="6" t="n">
        <x:v>1</x:v>
      </x:c>
      <x:c r="D366" s="7" t="n">
        <x:v>46296</x:v>
      </x:c>
      <x:c r="E366" s="6" t="str">
        <x:v>SRC-ORD-361</x:v>
      </x:c>
      <x:c r="F366" s="2" t="n">
        <x:f>IF(COUNTA(A366:E366)=0,"",COUNTIFS('Claims'!$B$6:$B$435,A366))</x:f>
        <x:v>1</x:v>
      </x:c>
      <x:c r="G366" s="2" t="str">
        <x:f>IF(COUNTA(A366:E366)=0,"",IF(H366&lt;&gt;"No issue","Unknown",IF(F366&gt;1,"Unknown",IF(F366=1,INDEX('Claims'!$C$6:$C$435,MATCH(A366,'Claims'!$B$6:$B$435,0)),IF(E366="SRC-UNCLAIMED","Unclaimed","Unknown")))))</x:f>
        <x:v>Delivered</x:v>
      </x:c>
      <x:c r="H366" s="2" t="str">
        <x:f>IF(COUNTA(A366:E366)=0,"",IF(OR(A366="",COUNTIFS($A$6:$A$505,A366)&lt;&gt;1,B366&lt;&gt;'Inputs'!$B$5,NOT(ISNUMBER(C366)),C366&lt;&gt;1),"Resolve","No issue"))</x:f>
        <x:v>No issue</x:v>
      </x:c>
    </x:row>
    <x:row r="367" ht="25" customHeight="1">
      <x:c r="A367" s="6" t="str">
        <x:v>A-362</x:v>
      </x:c>
      <x:c r="B367" s="6" t="str">
        <x:v>C-A</x:v>
      </x:c>
      <x:c r="C367" s="6" t="n">
        <x:v>1</x:v>
      </x:c>
      <x:c r="D367" s="7" t="n">
        <x:v>46296</x:v>
      </x:c>
      <x:c r="E367" s="6" t="str">
        <x:v>SRC-ORD-362</x:v>
      </x:c>
      <x:c r="F367" s="2" t="n">
        <x:f>IF(COUNTA(A367:E367)=0,"",COUNTIFS('Claims'!$B$6:$B$435,A367))</x:f>
        <x:v>1</x:v>
      </x:c>
      <x:c r="G367" s="2" t="str">
        <x:f>IF(COUNTA(A367:E367)=0,"",IF(H367&lt;&gt;"No issue","Unknown",IF(F367&gt;1,"Unknown",IF(F367=1,INDEX('Claims'!$C$6:$C$435,MATCH(A367,'Claims'!$B$6:$B$435,0)),IF(E367="SRC-UNCLAIMED","Unclaimed","Unknown")))))</x:f>
        <x:v>Delivered</x:v>
      </x:c>
      <x:c r="H367" s="2" t="str">
        <x:f>IF(COUNTA(A367:E367)=0,"",IF(OR(A367="",COUNTIFS($A$6:$A$505,A367)&lt;&gt;1,B367&lt;&gt;'Inputs'!$B$5,NOT(ISNUMBER(C367)),C367&lt;&gt;1),"Resolve","No issue"))</x:f>
        <x:v>No issue</x:v>
      </x:c>
    </x:row>
    <x:row r="368" ht="25" customHeight="1">
      <x:c r="A368" s="6" t="str">
        <x:v>A-363</x:v>
      </x:c>
      <x:c r="B368" s="6" t="str">
        <x:v>C-A</x:v>
      </x:c>
      <x:c r="C368" s="6" t="n">
        <x:v>1</x:v>
      </x:c>
      <x:c r="D368" s="7" t="n">
        <x:v>46296</x:v>
      </x:c>
      <x:c r="E368" s="6" t="str">
        <x:v>SRC-ORD-363</x:v>
      </x:c>
      <x:c r="F368" s="2" t="n">
        <x:f>IF(COUNTA(A368:E368)=0,"",COUNTIFS('Claims'!$B$6:$B$435,A368))</x:f>
        <x:v>1</x:v>
      </x:c>
      <x:c r="G368" s="2" t="str">
        <x:f>IF(COUNTA(A368:E368)=0,"",IF(H368&lt;&gt;"No issue","Unknown",IF(F368&gt;1,"Unknown",IF(F368=1,INDEX('Claims'!$C$6:$C$435,MATCH(A368,'Claims'!$B$6:$B$435,0)),IF(E368="SRC-UNCLAIMED","Unclaimed","Unknown")))))</x:f>
        <x:v>Delivered</x:v>
      </x:c>
      <x:c r="H368" s="2" t="str">
        <x:f>IF(COUNTA(A368:E368)=0,"",IF(OR(A368="",COUNTIFS($A$6:$A$505,A368)&lt;&gt;1,B368&lt;&gt;'Inputs'!$B$5,NOT(ISNUMBER(C368)),C368&lt;&gt;1),"Resolve","No issue"))</x:f>
        <x:v>No issue</x:v>
      </x:c>
    </x:row>
    <x:row r="369" ht="25" customHeight="1">
      <x:c r="A369" s="6" t="str">
        <x:v>A-364</x:v>
      </x:c>
      <x:c r="B369" s="6" t="str">
        <x:v>C-A</x:v>
      </x:c>
      <x:c r="C369" s="6" t="n">
        <x:v>1</x:v>
      </x:c>
      <x:c r="D369" s="7" t="n">
        <x:v>46296</x:v>
      </x:c>
      <x:c r="E369" s="6" t="str">
        <x:v>SRC-ORD-364</x:v>
      </x:c>
      <x:c r="F369" s="2" t="n">
        <x:f>IF(COUNTA(A369:E369)=0,"",COUNTIFS('Claims'!$B$6:$B$435,A369))</x:f>
        <x:v>1</x:v>
      </x:c>
      <x:c r="G369" s="2" t="str">
        <x:f>IF(COUNTA(A369:E369)=0,"",IF(H369&lt;&gt;"No issue","Unknown",IF(F369&gt;1,"Unknown",IF(F369=1,INDEX('Claims'!$C$6:$C$435,MATCH(A369,'Claims'!$B$6:$B$435,0)),IF(E369="SRC-UNCLAIMED","Unclaimed","Unknown")))))</x:f>
        <x:v>Delivered</x:v>
      </x:c>
      <x:c r="H369" s="2" t="str">
        <x:f>IF(COUNTA(A369:E369)=0,"",IF(OR(A369="",COUNTIFS($A$6:$A$505,A369)&lt;&gt;1,B369&lt;&gt;'Inputs'!$B$5,NOT(ISNUMBER(C369)),C369&lt;&gt;1),"Resolve","No issue"))</x:f>
        <x:v>No issue</x:v>
      </x:c>
    </x:row>
    <x:row r="370" ht="25" customHeight="1">
      <x:c r="A370" s="6" t="str">
        <x:v>A-365</x:v>
      </x:c>
      <x:c r="B370" s="6" t="str">
        <x:v>C-A</x:v>
      </x:c>
      <x:c r="C370" s="6" t="n">
        <x:v>1</x:v>
      </x:c>
      <x:c r="D370" s="7" t="n">
        <x:v>46296</x:v>
      </x:c>
      <x:c r="E370" s="6" t="str">
        <x:v>SRC-ORD-365</x:v>
      </x:c>
      <x:c r="F370" s="2" t="n">
        <x:f>IF(COUNTA(A370:E370)=0,"",COUNTIFS('Claims'!$B$6:$B$435,A370))</x:f>
        <x:v>1</x:v>
      </x:c>
      <x:c r="G370" s="2" t="str">
        <x:f>IF(COUNTA(A370:E370)=0,"",IF(H370&lt;&gt;"No issue","Unknown",IF(F370&gt;1,"Unknown",IF(F370=1,INDEX('Claims'!$C$6:$C$435,MATCH(A370,'Claims'!$B$6:$B$435,0)),IF(E370="SRC-UNCLAIMED","Unclaimed","Unknown")))))</x:f>
        <x:v>Delivered</x:v>
      </x:c>
      <x:c r="H370" s="2" t="str">
        <x:f>IF(COUNTA(A370:E370)=0,"",IF(OR(A370="",COUNTIFS($A$6:$A$505,A370)&lt;&gt;1,B370&lt;&gt;'Inputs'!$B$5,NOT(ISNUMBER(C370)),C370&lt;&gt;1),"Resolve","No issue"))</x:f>
        <x:v>No issue</x:v>
      </x:c>
    </x:row>
    <x:row r="371" ht="25" customHeight="1">
      <x:c r="A371" s="6" t="str">
        <x:v>A-366</x:v>
      </x:c>
      <x:c r="B371" s="6" t="str">
        <x:v>C-A</x:v>
      </x:c>
      <x:c r="C371" s="6" t="n">
        <x:v>1</x:v>
      </x:c>
      <x:c r="D371" s="7" t="n">
        <x:v>46296</x:v>
      </x:c>
      <x:c r="E371" s="6" t="str">
        <x:v>SRC-ORD-366</x:v>
      </x:c>
      <x:c r="F371" s="2" t="n">
        <x:f>IF(COUNTA(A371:E371)=0,"",COUNTIFS('Claims'!$B$6:$B$435,A371))</x:f>
        <x:v>1</x:v>
      </x:c>
      <x:c r="G371" s="2" t="str">
        <x:f>IF(COUNTA(A371:E371)=0,"",IF(H371&lt;&gt;"No issue","Unknown",IF(F371&gt;1,"Unknown",IF(F371=1,INDEX('Claims'!$C$6:$C$435,MATCH(A371,'Claims'!$B$6:$B$435,0)),IF(E371="SRC-UNCLAIMED","Unclaimed","Unknown")))))</x:f>
        <x:v>Delivered</x:v>
      </x:c>
      <x:c r="H371" s="2" t="str">
        <x:f>IF(COUNTA(A371:E371)=0,"",IF(OR(A371="",COUNTIFS($A$6:$A$505,A371)&lt;&gt;1,B371&lt;&gt;'Inputs'!$B$5,NOT(ISNUMBER(C371)),C371&lt;&gt;1),"Resolve","No issue"))</x:f>
        <x:v>No issue</x:v>
      </x:c>
    </x:row>
    <x:row r="372" ht="25" customHeight="1">
      <x:c r="A372" s="6" t="str">
        <x:v>A-367</x:v>
      </x:c>
      <x:c r="B372" s="6" t="str">
        <x:v>C-A</x:v>
      </x:c>
      <x:c r="C372" s="6" t="n">
        <x:v>1</x:v>
      </x:c>
      <x:c r="D372" s="7" t="n">
        <x:v>46296</x:v>
      </x:c>
      <x:c r="E372" s="6" t="str">
        <x:v>SRC-ORD-367</x:v>
      </x:c>
      <x:c r="F372" s="2" t="n">
        <x:f>IF(COUNTA(A372:E372)=0,"",COUNTIFS('Claims'!$B$6:$B$435,A372))</x:f>
        <x:v>1</x:v>
      </x:c>
      <x:c r="G372" s="2" t="str">
        <x:f>IF(COUNTA(A372:E372)=0,"",IF(H372&lt;&gt;"No issue","Unknown",IF(F372&gt;1,"Unknown",IF(F372=1,INDEX('Claims'!$C$6:$C$435,MATCH(A372,'Claims'!$B$6:$B$435,0)),IF(E372="SRC-UNCLAIMED","Unclaimed","Unknown")))))</x:f>
        <x:v>Delivered</x:v>
      </x:c>
      <x:c r="H372" s="2" t="str">
        <x:f>IF(COUNTA(A372:E372)=0,"",IF(OR(A372="",COUNTIFS($A$6:$A$505,A372)&lt;&gt;1,B372&lt;&gt;'Inputs'!$B$5,NOT(ISNUMBER(C372)),C372&lt;&gt;1),"Resolve","No issue"))</x:f>
        <x:v>No issue</x:v>
      </x:c>
    </x:row>
    <x:row r="373" ht="25" customHeight="1">
      <x:c r="A373" s="6" t="str">
        <x:v>A-368</x:v>
      </x:c>
      <x:c r="B373" s="6" t="str">
        <x:v>C-A</x:v>
      </x:c>
      <x:c r="C373" s="6" t="n">
        <x:v>1</x:v>
      </x:c>
      <x:c r="D373" s="7" t="n">
        <x:v>46296</x:v>
      </x:c>
      <x:c r="E373" s="6" t="str">
        <x:v>SRC-ORD-368</x:v>
      </x:c>
      <x:c r="F373" s="2" t="n">
        <x:f>IF(COUNTA(A373:E373)=0,"",COUNTIFS('Claims'!$B$6:$B$435,A373))</x:f>
        <x:v>1</x:v>
      </x:c>
      <x:c r="G373" s="2" t="str">
        <x:f>IF(COUNTA(A373:E373)=0,"",IF(H373&lt;&gt;"No issue","Unknown",IF(F373&gt;1,"Unknown",IF(F373=1,INDEX('Claims'!$C$6:$C$435,MATCH(A373,'Claims'!$B$6:$B$435,0)),IF(E373="SRC-UNCLAIMED","Unclaimed","Unknown")))))</x:f>
        <x:v>Delivered</x:v>
      </x:c>
      <x:c r="H373" s="2" t="str">
        <x:f>IF(COUNTA(A373:E373)=0,"",IF(OR(A373="",COUNTIFS($A$6:$A$505,A373)&lt;&gt;1,B373&lt;&gt;'Inputs'!$B$5,NOT(ISNUMBER(C373)),C373&lt;&gt;1),"Resolve","No issue"))</x:f>
        <x:v>No issue</x:v>
      </x:c>
    </x:row>
    <x:row r="374" ht="25" customHeight="1">
      <x:c r="A374" s="6" t="str">
        <x:v>A-369</x:v>
      </x:c>
      <x:c r="B374" s="6" t="str">
        <x:v>C-A</x:v>
      </x:c>
      <x:c r="C374" s="6" t="n">
        <x:v>1</x:v>
      </x:c>
      <x:c r="D374" s="7" t="n">
        <x:v>46296</x:v>
      </x:c>
      <x:c r="E374" s="6" t="str">
        <x:v>SRC-ORD-369</x:v>
      </x:c>
      <x:c r="F374" s="2" t="n">
        <x:f>IF(COUNTA(A374:E374)=0,"",COUNTIFS('Claims'!$B$6:$B$435,A374))</x:f>
        <x:v>1</x:v>
      </x:c>
      <x:c r="G374" s="2" t="str">
        <x:f>IF(COUNTA(A374:E374)=0,"",IF(H374&lt;&gt;"No issue","Unknown",IF(F374&gt;1,"Unknown",IF(F374=1,INDEX('Claims'!$C$6:$C$435,MATCH(A374,'Claims'!$B$6:$B$435,0)),IF(E374="SRC-UNCLAIMED","Unclaimed","Unknown")))))</x:f>
        <x:v>Delivered</x:v>
      </x:c>
      <x:c r="H374" s="2" t="str">
        <x:f>IF(COUNTA(A374:E374)=0,"",IF(OR(A374="",COUNTIFS($A$6:$A$505,A374)&lt;&gt;1,B374&lt;&gt;'Inputs'!$B$5,NOT(ISNUMBER(C374)),C374&lt;&gt;1),"Resolve","No issue"))</x:f>
        <x:v>No issue</x:v>
      </x:c>
    </x:row>
    <x:row r="375" ht="25" customHeight="1">
      <x:c r="A375" s="6" t="str">
        <x:v>A-370</x:v>
      </x:c>
      <x:c r="B375" s="6" t="str">
        <x:v>C-A</x:v>
      </x:c>
      <x:c r="C375" s="6" t="n">
        <x:v>1</x:v>
      </x:c>
      <x:c r="D375" s="7" t="n">
        <x:v>46296</x:v>
      </x:c>
      <x:c r="E375" s="6" t="str">
        <x:v>SRC-ORD-370</x:v>
      </x:c>
      <x:c r="F375" s="2" t="n">
        <x:f>IF(COUNTA(A375:E375)=0,"",COUNTIFS('Claims'!$B$6:$B$435,A375))</x:f>
        <x:v>1</x:v>
      </x:c>
      <x:c r="G375" s="2" t="str">
        <x:f>IF(COUNTA(A375:E375)=0,"",IF(H375&lt;&gt;"No issue","Unknown",IF(F375&gt;1,"Unknown",IF(F375=1,INDEX('Claims'!$C$6:$C$435,MATCH(A375,'Claims'!$B$6:$B$435,0)),IF(E375="SRC-UNCLAIMED","Unclaimed","Unknown")))))</x:f>
        <x:v>Delivered</x:v>
      </x:c>
      <x:c r="H375" s="2" t="str">
        <x:f>IF(COUNTA(A375:E375)=0,"",IF(OR(A375="",COUNTIFS($A$6:$A$505,A375)&lt;&gt;1,B375&lt;&gt;'Inputs'!$B$5,NOT(ISNUMBER(C375)),C375&lt;&gt;1),"Resolve","No issue"))</x:f>
        <x:v>No issue</x:v>
      </x:c>
    </x:row>
    <x:row r="376" ht="25" customHeight="1">
      <x:c r="A376" s="6" t="str">
        <x:v>A-371</x:v>
      </x:c>
      <x:c r="B376" s="6" t="str">
        <x:v>C-A</x:v>
      </x:c>
      <x:c r="C376" s="6" t="n">
        <x:v>1</x:v>
      </x:c>
      <x:c r="D376" s="7" t="n">
        <x:v>46296</x:v>
      </x:c>
      <x:c r="E376" s="6" t="str">
        <x:v>SRC-ORD-371</x:v>
      </x:c>
      <x:c r="F376" s="2" t="n">
        <x:f>IF(COUNTA(A376:E376)=0,"",COUNTIFS('Claims'!$B$6:$B$435,A376))</x:f>
        <x:v>1</x:v>
      </x:c>
      <x:c r="G376" s="2" t="str">
        <x:f>IF(COUNTA(A376:E376)=0,"",IF(H376&lt;&gt;"No issue","Unknown",IF(F376&gt;1,"Unknown",IF(F376=1,INDEX('Claims'!$C$6:$C$435,MATCH(A376,'Claims'!$B$6:$B$435,0)),IF(E376="SRC-UNCLAIMED","Unclaimed","Unknown")))))</x:f>
        <x:v>Delivered</x:v>
      </x:c>
      <x:c r="H376" s="2" t="str">
        <x:f>IF(COUNTA(A376:E376)=0,"",IF(OR(A376="",COUNTIFS($A$6:$A$505,A376)&lt;&gt;1,B376&lt;&gt;'Inputs'!$B$5,NOT(ISNUMBER(C376)),C376&lt;&gt;1),"Resolve","No issue"))</x:f>
        <x:v>No issue</x:v>
      </x:c>
    </x:row>
    <x:row r="377" ht="25" customHeight="1">
      <x:c r="A377" s="6" t="str">
        <x:v>A-372</x:v>
      </x:c>
      <x:c r="B377" s="6" t="str">
        <x:v>C-A</x:v>
      </x:c>
      <x:c r="C377" s="6" t="n">
        <x:v>1</x:v>
      </x:c>
      <x:c r="D377" s="7" t="n">
        <x:v>46296</x:v>
      </x:c>
      <x:c r="E377" s="6" t="str">
        <x:v>SRC-ORD-372</x:v>
      </x:c>
      <x:c r="F377" s="2" t="n">
        <x:f>IF(COUNTA(A377:E377)=0,"",COUNTIFS('Claims'!$B$6:$B$435,A377))</x:f>
        <x:v>1</x:v>
      </x:c>
      <x:c r="G377" s="2" t="str">
        <x:f>IF(COUNTA(A377:E377)=0,"",IF(H377&lt;&gt;"No issue","Unknown",IF(F377&gt;1,"Unknown",IF(F377=1,INDEX('Claims'!$C$6:$C$435,MATCH(A377,'Claims'!$B$6:$B$435,0)),IF(E377="SRC-UNCLAIMED","Unclaimed","Unknown")))))</x:f>
        <x:v>Delivered</x:v>
      </x:c>
      <x:c r="H377" s="2" t="str">
        <x:f>IF(COUNTA(A377:E377)=0,"",IF(OR(A377="",COUNTIFS($A$6:$A$505,A377)&lt;&gt;1,B377&lt;&gt;'Inputs'!$B$5,NOT(ISNUMBER(C377)),C377&lt;&gt;1),"Resolve","No issue"))</x:f>
        <x:v>No issue</x:v>
      </x:c>
    </x:row>
    <x:row r="378" ht="25" customHeight="1">
      <x:c r="A378" s="6" t="str">
        <x:v>A-373</x:v>
      </x:c>
      <x:c r="B378" s="6" t="str">
        <x:v>C-A</x:v>
      </x:c>
      <x:c r="C378" s="6" t="n">
        <x:v>1</x:v>
      </x:c>
      <x:c r="D378" s="7" t="n">
        <x:v>46296</x:v>
      </x:c>
      <x:c r="E378" s="6" t="str">
        <x:v>SRC-ORD-373</x:v>
      </x:c>
      <x:c r="F378" s="2" t="n">
        <x:f>IF(COUNTA(A378:E378)=0,"",COUNTIFS('Claims'!$B$6:$B$435,A378))</x:f>
        <x:v>1</x:v>
      </x:c>
      <x:c r="G378" s="2" t="str">
        <x:f>IF(COUNTA(A378:E378)=0,"",IF(H378&lt;&gt;"No issue","Unknown",IF(F378&gt;1,"Unknown",IF(F378=1,INDEX('Claims'!$C$6:$C$435,MATCH(A378,'Claims'!$B$6:$B$435,0)),IF(E378="SRC-UNCLAIMED","Unclaimed","Unknown")))))</x:f>
        <x:v>Delivered</x:v>
      </x:c>
      <x:c r="H378" s="2" t="str">
        <x:f>IF(COUNTA(A378:E378)=0,"",IF(OR(A378="",COUNTIFS($A$6:$A$505,A378)&lt;&gt;1,B378&lt;&gt;'Inputs'!$B$5,NOT(ISNUMBER(C378)),C378&lt;&gt;1),"Resolve","No issue"))</x:f>
        <x:v>No issue</x:v>
      </x:c>
    </x:row>
    <x:row r="379" ht="25" customHeight="1">
      <x:c r="A379" s="6" t="str">
        <x:v>A-374</x:v>
      </x:c>
      <x:c r="B379" s="6" t="str">
        <x:v>C-A</x:v>
      </x:c>
      <x:c r="C379" s="6" t="n">
        <x:v>1</x:v>
      </x:c>
      <x:c r="D379" s="7" t="n">
        <x:v>46296</x:v>
      </x:c>
      <x:c r="E379" s="6" t="str">
        <x:v>SRC-ORD-374</x:v>
      </x:c>
      <x:c r="F379" s="2" t="n">
        <x:f>IF(COUNTA(A379:E379)=0,"",COUNTIFS('Claims'!$B$6:$B$435,A379))</x:f>
        <x:v>1</x:v>
      </x:c>
      <x:c r="G379" s="2" t="str">
        <x:f>IF(COUNTA(A379:E379)=0,"",IF(H379&lt;&gt;"No issue","Unknown",IF(F379&gt;1,"Unknown",IF(F379=1,INDEX('Claims'!$C$6:$C$435,MATCH(A379,'Claims'!$B$6:$B$435,0)),IF(E379="SRC-UNCLAIMED","Unclaimed","Unknown")))))</x:f>
        <x:v>Delivered</x:v>
      </x:c>
      <x:c r="H379" s="2" t="str">
        <x:f>IF(COUNTA(A379:E379)=0,"",IF(OR(A379="",COUNTIFS($A$6:$A$505,A379)&lt;&gt;1,B379&lt;&gt;'Inputs'!$B$5,NOT(ISNUMBER(C379)),C379&lt;&gt;1),"Resolve","No issue"))</x:f>
        <x:v>No issue</x:v>
      </x:c>
    </x:row>
    <x:row r="380" ht="25" customHeight="1">
      <x:c r="A380" s="6" t="str">
        <x:v>A-375</x:v>
      </x:c>
      <x:c r="B380" s="6" t="str">
        <x:v>C-A</x:v>
      </x:c>
      <x:c r="C380" s="6" t="n">
        <x:v>1</x:v>
      </x:c>
      <x:c r="D380" s="7" t="n">
        <x:v>46296</x:v>
      </x:c>
      <x:c r="E380" s="6" t="str">
        <x:v>SRC-ORD-375</x:v>
      </x:c>
      <x:c r="F380" s="2" t="n">
        <x:f>IF(COUNTA(A380:E380)=0,"",COUNTIFS('Claims'!$B$6:$B$435,A380))</x:f>
        <x:v>1</x:v>
      </x:c>
      <x:c r="G380" s="2" t="str">
        <x:f>IF(COUNTA(A380:E380)=0,"",IF(H380&lt;&gt;"No issue","Unknown",IF(F380&gt;1,"Unknown",IF(F380=1,INDEX('Claims'!$C$6:$C$435,MATCH(A380,'Claims'!$B$6:$B$435,0)),IF(E380="SRC-UNCLAIMED","Unclaimed","Unknown")))))</x:f>
        <x:v>Delivered</x:v>
      </x:c>
      <x:c r="H380" s="2" t="str">
        <x:f>IF(COUNTA(A380:E380)=0,"",IF(OR(A380="",COUNTIFS($A$6:$A$505,A380)&lt;&gt;1,B380&lt;&gt;'Inputs'!$B$5,NOT(ISNUMBER(C380)),C380&lt;&gt;1),"Resolve","No issue"))</x:f>
        <x:v>No issue</x:v>
      </x:c>
    </x:row>
    <x:row r="381" ht="25" customHeight="1">
      <x:c r="A381" s="6" t="str">
        <x:v>A-376</x:v>
      </x:c>
      <x:c r="B381" s="6" t="str">
        <x:v>C-A</x:v>
      </x:c>
      <x:c r="C381" s="6" t="n">
        <x:v>1</x:v>
      </x:c>
      <x:c r="D381" s="7" t="n">
        <x:v>46296</x:v>
      </x:c>
      <x:c r="E381" s="6" t="str">
        <x:v>SRC-ORD-376</x:v>
      </x:c>
      <x:c r="F381" s="2" t="n">
        <x:f>IF(COUNTA(A381:E381)=0,"",COUNTIFS('Claims'!$B$6:$B$435,A381))</x:f>
        <x:v>1</x:v>
      </x:c>
      <x:c r="G381" s="2" t="str">
        <x:f>IF(COUNTA(A381:E381)=0,"",IF(H381&lt;&gt;"No issue","Unknown",IF(F381&gt;1,"Unknown",IF(F381=1,INDEX('Claims'!$C$6:$C$435,MATCH(A381,'Claims'!$B$6:$B$435,0)),IF(E381="SRC-UNCLAIMED","Unclaimed","Unknown")))))</x:f>
        <x:v>Delivered</x:v>
      </x:c>
      <x:c r="H381" s="2" t="str">
        <x:f>IF(COUNTA(A381:E381)=0,"",IF(OR(A381="",COUNTIFS($A$6:$A$505,A381)&lt;&gt;1,B381&lt;&gt;'Inputs'!$B$5,NOT(ISNUMBER(C381)),C381&lt;&gt;1),"Resolve","No issue"))</x:f>
        <x:v>No issue</x:v>
      </x:c>
    </x:row>
    <x:row r="382" ht="25" customHeight="1">
      <x:c r="A382" s="6" t="str">
        <x:v>A-377</x:v>
      </x:c>
      <x:c r="B382" s="6" t="str">
        <x:v>C-A</x:v>
      </x:c>
      <x:c r="C382" s="6" t="n">
        <x:v>1</x:v>
      </x:c>
      <x:c r="D382" s="7" t="n">
        <x:v>46296</x:v>
      </x:c>
      <x:c r="E382" s="6" t="str">
        <x:v>SRC-ORD-377</x:v>
      </x:c>
      <x:c r="F382" s="2" t="n">
        <x:f>IF(COUNTA(A382:E382)=0,"",COUNTIFS('Claims'!$B$6:$B$435,A382))</x:f>
        <x:v>1</x:v>
      </x:c>
      <x:c r="G382" s="2" t="str">
        <x:f>IF(COUNTA(A382:E382)=0,"",IF(H382&lt;&gt;"No issue","Unknown",IF(F382&gt;1,"Unknown",IF(F382=1,INDEX('Claims'!$C$6:$C$435,MATCH(A382,'Claims'!$B$6:$B$435,0)),IF(E382="SRC-UNCLAIMED","Unclaimed","Unknown")))))</x:f>
        <x:v>Delivered</x:v>
      </x:c>
      <x:c r="H382" s="2" t="str">
        <x:f>IF(COUNTA(A382:E382)=0,"",IF(OR(A382="",COUNTIFS($A$6:$A$505,A382)&lt;&gt;1,B382&lt;&gt;'Inputs'!$B$5,NOT(ISNUMBER(C382)),C382&lt;&gt;1),"Resolve","No issue"))</x:f>
        <x:v>No issue</x:v>
      </x:c>
    </x:row>
    <x:row r="383" ht="25" customHeight="1">
      <x:c r="A383" s="6" t="str">
        <x:v>A-378</x:v>
      </x:c>
      <x:c r="B383" s="6" t="str">
        <x:v>C-A</x:v>
      </x:c>
      <x:c r="C383" s="6" t="n">
        <x:v>1</x:v>
      </x:c>
      <x:c r="D383" s="7" t="n">
        <x:v>46296</x:v>
      </x:c>
      <x:c r="E383" s="6" t="str">
        <x:v>SRC-ORD-378</x:v>
      </x:c>
      <x:c r="F383" s="2" t="n">
        <x:f>IF(COUNTA(A383:E383)=0,"",COUNTIFS('Claims'!$B$6:$B$435,A383))</x:f>
        <x:v>1</x:v>
      </x:c>
      <x:c r="G383" s="2" t="str">
        <x:f>IF(COUNTA(A383:E383)=0,"",IF(H383&lt;&gt;"No issue","Unknown",IF(F383&gt;1,"Unknown",IF(F383=1,INDEX('Claims'!$C$6:$C$435,MATCH(A383,'Claims'!$B$6:$B$435,0)),IF(E383="SRC-UNCLAIMED","Unclaimed","Unknown")))))</x:f>
        <x:v>Delivered</x:v>
      </x:c>
      <x:c r="H383" s="2" t="str">
        <x:f>IF(COUNTA(A383:E383)=0,"",IF(OR(A383="",COUNTIFS($A$6:$A$505,A383)&lt;&gt;1,B383&lt;&gt;'Inputs'!$B$5,NOT(ISNUMBER(C383)),C383&lt;&gt;1),"Resolve","No issue"))</x:f>
        <x:v>No issue</x:v>
      </x:c>
    </x:row>
    <x:row r="384" ht="25" customHeight="1">
      <x:c r="A384" s="6" t="str">
        <x:v>A-379</x:v>
      </x:c>
      <x:c r="B384" s="6" t="str">
        <x:v>C-A</x:v>
      </x:c>
      <x:c r="C384" s="6" t="n">
        <x:v>1</x:v>
      </x:c>
      <x:c r="D384" s="7" t="n">
        <x:v>46296</x:v>
      </x:c>
      <x:c r="E384" s="6" t="str">
        <x:v>SRC-ORD-379</x:v>
      </x:c>
      <x:c r="F384" s="2" t="n">
        <x:f>IF(COUNTA(A384:E384)=0,"",COUNTIFS('Claims'!$B$6:$B$435,A384))</x:f>
        <x:v>1</x:v>
      </x:c>
      <x:c r="G384" s="2" t="str">
        <x:f>IF(COUNTA(A384:E384)=0,"",IF(H384&lt;&gt;"No issue","Unknown",IF(F384&gt;1,"Unknown",IF(F384=1,INDEX('Claims'!$C$6:$C$435,MATCH(A384,'Claims'!$B$6:$B$435,0)),IF(E384="SRC-UNCLAIMED","Unclaimed","Unknown")))))</x:f>
        <x:v>Delivered</x:v>
      </x:c>
      <x:c r="H384" s="2" t="str">
        <x:f>IF(COUNTA(A384:E384)=0,"",IF(OR(A384="",COUNTIFS($A$6:$A$505,A384)&lt;&gt;1,B384&lt;&gt;'Inputs'!$B$5,NOT(ISNUMBER(C384)),C384&lt;&gt;1),"Resolve","No issue"))</x:f>
        <x:v>No issue</x:v>
      </x:c>
    </x:row>
    <x:row r="385" ht="25" customHeight="1">
      <x:c r="A385" s="6" t="str">
        <x:v>A-380</x:v>
      </x:c>
      <x:c r="B385" s="6" t="str">
        <x:v>C-A</x:v>
      </x:c>
      <x:c r="C385" s="6" t="n">
        <x:v>1</x:v>
      </x:c>
      <x:c r="D385" s="7" t="n">
        <x:v>46296</x:v>
      </x:c>
      <x:c r="E385" s="6" t="str">
        <x:v>SRC-ORD-380</x:v>
      </x:c>
      <x:c r="F385" s="2" t="n">
        <x:f>IF(COUNTA(A385:E385)=0,"",COUNTIFS('Claims'!$B$6:$B$435,A385))</x:f>
        <x:v>1</x:v>
      </x:c>
      <x:c r="G385" s="2" t="str">
        <x:f>IF(COUNTA(A385:E385)=0,"",IF(H385&lt;&gt;"No issue","Unknown",IF(F385&gt;1,"Unknown",IF(F385=1,INDEX('Claims'!$C$6:$C$435,MATCH(A385,'Claims'!$B$6:$B$435,0)),IF(E385="SRC-UNCLAIMED","Unclaimed","Unknown")))))</x:f>
        <x:v>Delivered</x:v>
      </x:c>
      <x:c r="H385" s="2" t="str">
        <x:f>IF(COUNTA(A385:E385)=0,"",IF(OR(A385="",COUNTIFS($A$6:$A$505,A385)&lt;&gt;1,B385&lt;&gt;'Inputs'!$B$5,NOT(ISNUMBER(C385)),C385&lt;&gt;1),"Resolve","No issue"))</x:f>
        <x:v>No issue</x:v>
      </x:c>
    </x:row>
    <x:row r="386" ht="25" customHeight="1">
      <x:c r="A386" s="6" t="str">
        <x:v>A-381</x:v>
      </x:c>
      <x:c r="B386" s="6" t="str">
        <x:v>C-A</x:v>
      </x:c>
      <x:c r="C386" s="6" t="n">
        <x:v>1</x:v>
      </x:c>
      <x:c r="D386" s="7" t="n">
        <x:v>46296</x:v>
      </x:c>
      <x:c r="E386" s="6" t="str">
        <x:v>SRC-ORD-381</x:v>
      </x:c>
      <x:c r="F386" s="2" t="n">
        <x:f>IF(COUNTA(A386:E386)=0,"",COUNTIFS('Claims'!$B$6:$B$435,A386))</x:f>
        <x:v>1</x:v>
      </x:c>
      <x:c r="G386" s="2" t="str">
        <x:f>IF(COUNTA(A386:E386)=0,"",IF(H386&lt;&gt;"No issue","Unknown",IF(F386&gt;1,"Unknown",IF(F386=1,INDEX('Claims'!$C$6:$C$435,MATCH(A386,'Claims'!$B$6:$B$435,0)),IF(E386="SRC-UNCLAIMED","Unclaimed","Unknown")))))</x:f>
        <x:v>Delivered</x:v>
      </x:c>
      <x:c r="H386" s="2" t="str">
        <x:f>IF(COUNTA(A386:E386)=0,"",IF(OR(A386="",COUNTIFS($A$6:$A$505,A386)&lt;&gt;1,B386&lt;&gt;'Inputs'!$B$5,NOT(ISNUMBER(C386)),C386&lt;&gt;1),"Resolve","No issue"))</x:f>
        <x:v>No issue</x:v>
      </x:c>
    </x:row>
    <x:row r="387" ht="25" customHeight="1">
      <x:c r="A387" s="6" t="str">
        <x:v>A-382</x:v>
      </x:c>
      <x:c r="B387" s="6" t="str">
        <x:v>C-A</x:v>
      </x:c>
      <x:c r="C387" s="6" t="n">
        <x:v>1</x:v>
      </x:c>
      <x:c r="D387" s="7" t="n">
        <x:v>46296</x:v>
      </x:c>
      <x:c r="E387" s="6" t="str">
        <x:v>SRC-ORD-382</x:v>
      </x:c>
      <x:c r="F387" s="2" t="n">
        <x:f>IF(COUNTA(A387:E387)=0,"",COUNTIFS('Claims'!$B$6:$B$435,A387))</x:f>
        <x:v>1</x:v>
      </x:c>
      <x:c r="G387" s="2" t="str">
        <x:f>IF(COUNTA(A387:E387)=0,"",IF(H387&lt;&gt;"No issue","Unknown",IF(F387&gt;1,"Unknown",IF(F387=1,INDEX('Claims'!$C$6:$C$435,MATCH(A387,'Claims'!$B$6:$B$435,0)),IF(E387="SRC-UNCLAIMED","Unclaimed","Unknown")))))</x:f>
        <x:v>Delivered</x:v>
      </x:c>
      <x:c r="H387" s="2" t="str">
        <x:f>IF(COUNTA(A387:E387)=0,"",IF(OR(A387="",COUNTIFS($A$6:$A$505,A387)&lt;&gt;1,B387&lt;&gt;'Inputs'!$B$5,NOT(ISNUMBER(C387)),C387&lt;&gt;1),"Resolve","No issue"))</x:f>
        <x:v>No issue</x:v>
      </x:c>
    </x:row>
    <x:row r="388" ht="25" customHeight="1">
      <x:c r="A388" s="6" t="str">
        <x:v>A-383</x:v>
      </x:c>
      <x:c r="B388" s="6" t="str">
        <x:v>C-A</x:v>
      </x:c>
      <x:c r="C388" s="6" t="n">
        <x:v>1</x:v>
      </x:c>
      <x:c r="D388" s="7" t="n">
        <x:v>46296</x:v>
      </x:c>
      <x:c r="E388" s="6" t="str">
        <x:v>SRC-ORD-383</x:v>
      </x:c>
      <x:c r="F388" s="2" t="n">
        <x:f>IF(COUNTA(A388:E388)=0,"",COUNTIFS('Claims'!$B$6:$B$435,A388))</x:f>
        <x:v>1</x:v>
      </x:c>
      <x:c r="G388" s="2" t="str">
        <x:f>IF(COUNTA(A388:E388)=0,"",IF(H388&lt;&gt;"No issue","Unknown",IF(F388&gt;1,"Unknown",IF(F388=1,INDEX('Claims'!$C$6:$C$435,MATCH(A388,'Claims'!$B$6:$B$435,0)),IF(E388="SRC-UNCLAIMED","Unclaimed","Unknown")))))</x:f>
        <x:v>Delivered</x:v>
      </x:c>
      <x:c r="H388" s="2" t="str">
        <x:f>IF(COUNTA(A388:E388)=0,"",IF(OR(A388="",COUNTIFS($A$6:$A$505,A388)&lt;&gt;1,B388&lt;&gt;'Inputs'!$B$5,NOT(ISNUMBER(C388)),C388&lt;&gt;1),"Resolve","No issue"))</x:f>
        <x:v>No issue</x:v>
      </x:c>
    </x:row>
    <x:row r="389" ht="25" customHeight="1">
      <x:c r="A389" s="6" t="str">
        <x:v>A-384</x:v>
      </x:c>
      <x:c r="B389" s="6" t="str">
        <x:v>C-A</x:v>
      </x:c>
      <x:c r="C389" s="6" t="n">
        <x:v>1</x:v>
      </x:c>
      <x:c r="D389" s="7" t="n">
        <x:v>46296</x:v>
      </x:c>
      <x:c r="E389" s="6" t="str">
        <x:v>SRC-ORD-384</x:v>
      </x:c>
      <x:c r="F389" s="2" t="n">
        <x:f>IF(COUNTA(A389:E389)=0,"",COUNTIFS('Claims'!$B$6:$B$435,A389))</x:f>
        <x:v>1</x:v>
      </x:c>
      <x:c r="G389" s="2" t="str">
        <x:f>IF(COUNTA(A389:E389)=0,"",IF(H389&lt;&gt;"No issue","Unknown",IF(F389&gt;1,"Unknown",IF(F389=1,INDEX('Claims'!$C$6:$C$435,MATCH(A389,'Claims'!$B$6:$B$435,0)),IF(E389="SRC-UNCLAIMED","Unclaimed","Unknown")))))</x:f>
        <x:v>Delivered</x:v>
      </x:c>
      <x:c r="H389" s="2" t="str">
        <x:f>IF(COUNTA(A389:E389)=0,"",IF(OR(A389="",COUNTIFS($A$6:$A$505,A389)&lt;&gt;1,B389&lt;&gt;'Inputs'!$B$5,NOT(ISNUMBER(C389)),C389&lt;&gt;1),"Resolve","No issue"))</x:f>
        <x:v>No issue</x:v>
      </x:c>
    </x:row>
    <x:row r="390" ht="25" customHeight="1">
      <x:c r="A390" s="6" t="str">
        <x:v>A-385</x:v>
      </x:c>
      <x:c r="B390" s="6" t="str">
        <x:v>C-A</x:v>
      </x:c>
      <x:c r="C390" s="6" t="n">
        <x:v>1</x:v>
      </x:c>
      <x:c r="D390" s="7" t="n">
        <x:v>46296</x:v>
      </x:c>
      <x:c r="E390" s="6" t="str">
        <x:v>SRC-ORD-385</x:v>
      </x:c>
      <x:c r="F390" s="2" t="n">
        <x:f>IF(COUNTA(A390:E390)=0,"",COUNTIFS('Claims'!$B$6:$B$435,A390))</x:f>
        <x:v>1</x:v>
      </x:c>
      <x:c r="G390" s="2" t="str">
        <x:f>IF(COUNTA(A390:E390)=0,"",IF(H390&lt;&gt;"No issue","Unknown",IF(F390&gt;1,"Unknown",IF(F390=1,INDEX('Claims'!$C$6:$C$435,MATCH(A390,'Claims'!$B$6:$B$435,0)),IF(E390="SRC-UNCLAIMED","Unclaimed","Unknown")))))</x:f>
        <x:v>Delivered</x:v>
      </x:c>
      <x:c r="H390" s="2" t="str">
        <x:f>IF(COUNTA(A390:E390)=0,"",IF(OR(A390="",COUNTIFS($A$6:$A$505,A390)&lt;&gt;1,B390&lt;&gt;'Inputs'!$B$5,NOT(ISNUMBER(C390)),C390&lt;&gt;1),"Resolve","No issue"))</x:f>
        <x:v>No issue</x:v>
      </x:c>
    </x:row>
    <x:row r="391" ht="25" customHeight="1">
      <x:c r="A391" s="6" t="str">
        <x:v>A-386</x:v>
      </x:c>
      <x:c r="B391" s="6" t="str">
        <x:v>C-A</x:v>
      </x:c>
      <x:c r="C391" s="6" t="n">
        <x:v>1</x:v>
      </x:c>
      <x:c r="D391" s="7" t="n">
        <x:v>46296</x:v>
      </x:c>
      <x:c r="E391" s="6" t="str">
        <x:v>SRC-ORD-386</x:v>
      </x:c>
      <x:c r="F391" s="2" t="n">
        <x:f>IF(COUNTA(A391:E391)=0,"",COUNTIFS('Claims'!$B$6:$B$435,A391))</x:f>
        <x:v>1</x:v>
      </x:c>
      <x:c r="G391" s="2" t="str">
        <x:f>IF(COUNTA(A391:E391)=0,"",IF(H391&lt;&gt;"No issue","Unknown",IF(F391&gt;1,"Unknown",IF(F391=1,INDEX('Claims'!$C$6:$C$435,MATCH(A391,'Claims'!$B$6:$B$435,0)),IF(E391="SRC-UNCLAIMED","Unclaimed","Unknown")))))</x:f>
        <x:v>Delivered</x:v>
      </x:c>
      <x:c r="H391" s="2" t="str">
        <x:f>IF(COUNTA(A391:E391)=0,"",IF(OR(A391="",COUNTIFS($A$6:$A$505,A391)&lt;&gt;1,B391&lt;&gt;'Inputs'!$B$5,NOT(ISNUMBER(C391)),C391&lt;&gt;1),"Resolve","No issue"))</x:f>
        <x:v>No issue</x:v>
      </x:c>
    </x:row>
    <x:row r="392" ht="25" customHeight="1">
      <x:c r="A392" s="6" t="str">
        <x:v>A-387</x:v>
      </x:c>
      <x:c r="B392" s="6" t="str">
        <x:v>C-A</x:v>
      </x:c>
      <x:c r="C392" s="6" t="n">
        <x:v>1</x:v>
      </x:c>
      <x:c r="D392" s="7" t="n">
        <x:v>46296</x:v>
      </x:c>
      <x:c r="E392" s="6" t="str">
        <x:v>SRC-ORD-387</x:v>
      </x:c>
      <x:c r="F392" s="2" t="n">
        <x:f>IF(COUNTA(A392:E392)=0,"",COUNTIFS('Claims'!$B$6:$B$435,A392))</x:f>
        <x:v>1</x:v>
      </x:c>
      <x:c r="G392" s="2" t="str">
        <x:f>IF(COUNTA(A392:E392)=0,"",IF(H392&lt;&gt;"No issue","Unknown",IF(F392&gt;1,"Unknown",IF(F392=1,INDEX('Claims'!$C$6:$C$435,MATCH(A392,'Claims'!$B$6:$B$435,0)),IF(E392="SRC-UNCLAIMED","Unclaimed","Unknown")))))</x:f>
        <x:v>Delivered</x:v>
      </x:c>
      <x:c r="H392" s="2" t="str">
        <x:f>IF(COUNTA(A392:E392)=0,"",IF(OR(A392="",COUNTIFS($A$6:$A$505,A392)&lt;&gt;1,B392&lt;&gt;'Inputs'!$B$5,NOT(ISNUMBER(C392)),C392&lt;&gt;1),"Resolve","No issue"))</x:f>
        <x:v>No issue</x:v>
      </x:c>
    </x:row>
    <x:row r="393" ht="25" customHeight="1">
      <x:c r="A393" s="6" t="str">
        <x:v>A-388</x:v>
      </x:c>
      <x:c r="B393" s="6" t="str">
        <x:v>C-A</x:v>
      </x:c>
      <x:c r="C393" s="6" t="n">
        <x:v>1</x:v>
      </x:c>
      <x:c r="D393" s="7" t="n">
        <x:v>46296</x:v>
      </x:c>
      <x:c r="E393" s="6" t="str">
        <x:v>SRC-ORD-388</x:v>
      </x:c>
      <x:c r="F393" s="2" t="n">
        <x:f>IF(COUNTA(A393:E393)=0,"",COUNTIFS('Claims'!$B$6:$B$435,A393))</x:f>
        <x:v>1</x:v>
      </x:c>
      <x:c r="G393" s="2" t="str">
        <x:f>IF(COUNTA(A393:E393)=0,"",IF(H393&lt;&gt;"No issue","Unknown",IF(F393&gt;1,"Unknown",IF(F393=1,INDEX('Claims'!$C$6:$C$435,MATCH(A393,'Claims'!$B$6:$B$435,0)),IF(E393="SRC-UNCLAIMED","Unclaimed","Unknown")))))</x:f>
        <x:v>Delivered</x:v>
      </x:c>
      <x:c r="H393" s="2" t="str">
        <x:f>IF(COUNTA(A393:E393)=0,"",IF(OR(A393="",COUNTIFS($A$6:$A$505,A393)&lt;&gt;1,B393&lt;&gt;'Inputs'!$B$5,NOT(ISNUMBER(C393)),C393&lt;&gt;1),"Resolve","No issue"))</x:f>
        <x:v>No issue</x:v>
      </x:c>
    </x:row>
    <x:row r="394" ht="25" customHeight="1">
      <x:c r="A394" s="6" t="str">
        <x:v>A-389</x:v>
      </x:c>
      <x:c r="B394" s="6" t="str">
        <x:v>C-A</x:v>
      </x:c>
      <x:c r="C394" s="6" t="n">
        <x:v>1</x:v>
      </x:c>
      <x:c r="D394" s="7" t="n">
        <x:v>46296</x:v>
      </x:c>
      <x:c r="E394" s="6" t="str">
        <x:v>SRC-ORD-389</x:v>
      </x:c>
      <x:c r="F394" s="2" t="n">
        <x:f>IF(COUNTA(A394:E394)=0,"",COUNTIFS('Claims'!$B$6:$B$435,A394))</x:f>
        <x:v>1</x:v>
      </x:c>
      <x:c r="G394" s="2" t="str">
        <x:f>IF(COUNTA(A394:E394)=0,"",IF(H394&lt;&gt;"No issue","Unknown",IF(F394&gt;1,"Unknown",IF(F394=1,INDEX('Claims'!$C$6:$C$435,MATCH(A394,'Claims'!$B$6:$B$435,0)),IF(E394="SRC-UNCLAIMED","Unclaimed","Unknown")))))</x:f>
        <x:v>Delivered</x:v>
      </x:c>
      <x:c r="H394" s="2" t="str">
        <x:f>IF(COUNTA(A394:E394)=0,"",IF(OR(A394="",COUNTIFS($A$6:$A$505,A394)&lt;&gt;1,B394&lt;&gt;'Inputs'!$B$5,NOT(ISNUMBER(C394)),C394&lt;&gt;1),"Resolve","No issue"))</x:f>
        <x:v>No issue</x:v>
      </x:c>
    </x:row>
    <x:row r="395" ht="25" customHeight="1">
      <x:c r="A395" s="6" t="str">
        <x:v>A-390</x:v>
      </x:c>
      <x:c r="B395" s="6" t="str">
        <x:v>C-A</x:v>
      </x:c>
      <x:c r="C395" s="6" t="n">
        <x:v>1</x:v>
      </x:c>
      <x:c r="D395" s="7" t="n">
        <x:v>46296</x:v>
      </x:c>
      <x:c r="E395" s="6" t="str">
        <x:v>SRC-ORD-390</x:v>
      </x:c>
      <x:c r="F395" s="2" t="n">
        <x:f>IF(COUNTA(A395:E395)=0,"",COUNTIFS('Claims'!$B$6:$B$435,A395))</x:f>
        <x:v>1</x:v>
      </x:c>
      <x:c r="G395" s="2" t="str">
        <x:f>IF(COUNTA(A395:E395)=0,"",IF(H395&lt;&gt;"No issue","Unknown",IF(F395&gt;1,"Unknown",IF(F395=1,INDEX('Claims'!$C$6:$C$435,MATCH(A395,'Claims'!$B$6:$B$435,0)),IF(E395="SRC-UNCLAIMED","Unclaimed","Unknown")))))</x:f>
        <x:v>Delivered</x:v>
      </x:c>
      <x:c r="H395" s="2" t="str">
        <x:f>IF(COUNTA(A395:E395)=0,"",IF(OR(A395="",COUNTIFS($A$6:$A$505,A395)&lt;&gt;1,B395&lt;&gt;'Inputs'!$B$5,NOT(ISNUMBER(C395)),C395&lt;&gt;1),"Resolve","No issue"))</x:f>
        <x:v>No issue</x:v>
      </x:c>
    </x:row>
    <x:row r="396" ht="25" customHeight="1">
      <x:c r="A396" s="6" t="str">
        <x:v>A-391</x:v>
      </x:c>
      <x:c r="B396" s="6" t="str">
        <x:v>C-A</x:v>
      </x:c>
      <x:c r="C396" s="6" t="n">
        <x:v>1</x:v>
      </x:c>
      <x:c r="D396" s="7" t="n">
        <x:v>46296</x:v>
      </x:c>
      <x:c r="E396" s="6" t="str">
        <x:v>SRC-ORD-391</x:v>
      </x:c>
      <x:c r="F396" s="2" t="n">
        <x:f>IF(COUNTA(A396:E396)=0,"",COUNTIFS('Claims'!$B$6:$B$435,A396))</x:f>
        <x:v>1</x:v>
      </x:c>
      <x:c r="G396" s="2" t="str">
        <x:f>IF(COUNTA(A396:E396)=0,"",IF(H396&lt;&gt;"No issue","Unknown",IF(F396&gt;1,"Unknown",IF(F396=1,INDEX('Claims'!$C$6:$C$435,MATCH(A396,'Claims'!$B$6:$B$435,0)),IF(E396="SRC-UNCLAIMED","Unclaimed","Unknown")))))</x:f>
        <x:v>Delivered</x:v>
      </x:c>
      <x:c r="H396" s="2" t="str">
        <x:f>IF(COUNTA(A396:E396)=0,"",IF(OR(A396="",COUNTIFS($A$6:$A$505,A396)&lt;&gt;1,B396&lt;&gt;'Inputs'!$B$5,NOT(ISNUMBER(C396)),C396&lt;&gt;1),"Resolve","No issue"))</x:f>
        <x:v>No issue</x:v>
      </x:c>
    </x:row>
    <x:row r="397" ht="25" customHeight="1">
      <x:c r="A397" s="6" t="str">
        <x:v>A-392</x:v>
      </x:c>
      <x:c r="B397" s="6" t="str">
        <x:v>C-A</x:v>
      </x:c>
      <x:c r="C397" s="6" t="n">
        <x:v>1</x:v>
      </x:c>
      <x:c r="D397" s="7" t="n">
        <x:v>46296</x:v>
      </x:c>
      <x:c r="E397" s="6" t="str">
        <x:v>SRC-ORD-392</x:v>
      </x:c>
      <x:c r="F397" s="2" t="n">
        <x:f>IF(COUNTA(A397:E397)=0,"",COUNTIFS('Claims'!$B$6:$B$435,A397))</x:f>
        <x:v>1</x:v>
      </x:c>
      <x:c r="G397" s="2" t="str">
        <x:f>IF(COUNTA(A397:E397)=0,"",IF(H397&lt;&gt;"No issue","Unknown",IF(F397&gt;1,"Unknown",IF(F397=1,INDEX('Claims'!$C$6:$C$435,MATCH(A397,'Claims'!$B$6:$B$435,0)),IF(E397="SRC-UNCLAIMED","Unclaimed","Unknown")))))</x:f>
        <x:v>Delivered</x:v>
      </x:c>
      <x:c r="H397" s="2" t="str">
        <x:f>IF(COUNTA(A397:E397)=0,"",IF(OR(A397="",COUNTIFS($A$6:$A$505,A397)&lt;&gt;1,B397&lt;&gt;'Inputs'!$B$5,NOT(ISNUMBER(C397)),C397&lt;&gt;1),"Resolve","No issue"))</x:f>
        <x:v>No issue</x:v>
      </x:c>
    </x:row>
    <x:row r="398" ht="25" customHeight="1">
      <x:c r="A398" s="6" t="str">
        <x:v>A-393</x:v>
      </x:c>
      <x:c r="B398" s="6" t="str">
        <x:v>C-A</x:v>
      </x:c>
      <x:c r="C398" s="6" t="n">
        <x:v>1</x:v>
      </x:c>
      <x:c r="D398" s="7" t="n">
        <x:v>46296</x:v>
      </x:c>
      <x:c r="E398" s="6" t="str">
        <x:v>SRC-ORD-393</x:v>
      </x:c>
      <x:c r="F398" s="2" t="n">
        <x:f>IF(COUNTA(A398:E398)=0,"",COUNTIFS('Claims'!$B$6:$B$435,A398))</x:f>
        <x:v>1</x:v>
      </x:c>
      <x:c r="G398" s="2" t="str">
        <x:f>IF(COUNTA(A398:E398)=0,"",IF(H398&lt;&gt;"No issue","Unknown",IF(F398&gt;1,"Unknown",IF(F398=1,INDEX('Claims'!$C$6:$C$435,MATCH(A398,'Claims'!$B$6:$B$435,0)),IF(E398="SRC-UNCLAIMED","Unclaimed","Unknown")))))</x:f>
        <x:v>Delivered</x:v>
      </x:c>
      <x:c r="H398" s="2" t="str">
        <x:f>IF(COUNTA(A398:E398)=0,"",IF(OR(A398="",COUNTIFS($A$6:$A$505,A398)&lt;&gt;1,B398&lt;&gt;'Inputs'!$B$5,NOT(ISNUMBER(C398)),C398&lt;&gt;1),"Resolve","No issue"))</x:f>
        <x:v>No issue</x:v>
      </x:c>
    </x:row>
    <x:row r="399" ht="25" customHeight="1">
      <x:c r="A399" s="6" t="str">
        <x:v>A-394</x:v>
      </x:c>
      <x:c r="B399" s="6" t="str">
        <x:v>C-A</x:v>
      </x:c>
      <x:c r="C399" s="6" t="n">
        <x:v>1</x:v>
      </x:c>
      <x:c r="D399" s="7" t="n">
        <x:v>46296</x:v>
      </x:c>
      <x:c r="E399" s="6" t="str">
        <x:v>SRC-ORD-394</x:v>
      </x:c>
      <x:c r="F399" s="2" t="n">
        <x:f>IF(COUNTA(A399:E399)=0,"",COUNTIFS('Claims'!$B$6:$B$435,A399))</x:f>
        <x:v>1</x:v>
      </x:c>
      <x:c r="G399" s="2" t="str">
        <x:f>IF(COUNTA(A399:E399)=0,"",IF(H399&lt;&gt;"No issue","Unknown",IF(F399&gt;1,"Unknown",IF(F399=1,INDEX('Claims'!$C$6:$C$435,MATCH(A399,'Claims'!$B$6:$B$435,0)),IF(E399="SRC-UNCLAIMED","Unclaimed","Unknown")))))</x:f>
        <x:v>Delivered</x:v>
      </x:c>
      <x:c r="H399" s="2" t="str">
        <x:f>IF(COUNTA(A399:E399)=0,"",IF(OR(A399="",COUNTIFS($A$6:$A$505,A399)&lt;&gt;1,B399&lt;&gt;'Inputs'!$B$5,NOT(ISNUMBER(C399)),C399&lt;&gt;1),"Resolve","No issue"))</x:f>
        <x:v>No issue</x:v>
      </x:c>
    </x:row>
    <x:row r="400" ht="25" customHeight="1">
      <x:c r="A400" s="6" t="str">
        <x:v>A-395</x:v>
      </x:c>
      <x:c r="B400" s="6" t="str">
        <x:v>C-A</x:v>
      </x:c>
      <x:c r="C400" s="6" t="n">
        <x:v>1</x:v>
      </x:c>
      <x:c r="D400" s="7" t="n">
        <x:v>46296</x:v>
      </x:c>
      <x:c r="E400" s="6" t="str">
        <x:v>SRC-ORD-395</x:v>
      </x:c>
      <x:c r="F400" s="2" t="n">
        <x:f>IF(COUNTA(A400:E400)=0,"",COUNTIFS('Claims'!$B$6:$B$435,A400))</x:f>
        <x:v>1</x:v>
      </x:c>
      <x:c r="G400" s="2" t="str">
        <x:f>IF(COUNTA(A400:E400)=0,"",IF(H400&lt;&gt;"No issue","Unknown",IF(F400&gt;1,"Unknown",IF(F400=1,INDEX('Claims'!$C$6:$C$435,MATCH(A400,'Claims'!$B$6:$B$435,0)),IF(E400="SRC-UNCLAIMED","Unclaimed","Unknown")))))</x:f>
        <x:v>Delivered</x:v>
      </x:c>
      <x:c r="H400" s="2" t="str">
        <x:f>IF(COUNTA(A400:E400)=0,"",IF(OR(A400="",COUNTIFS($A$6:$A$505,A400)&lt;&gt;1,B400&lt;&gt;'Inputs'!$B$5,NOT(ISNUMBER(C400)),C400&lt;&gt;1),"Resolve","No issue"))</x:f>
        <x:v>No issue</x:v>
      </x:c>
    </x:row>
    <x:row r="401" ht="25" customHeight="1">
      <x:c r="A401" s="6" t="str">
        <x:v>A-396</x:v>
      </x:c>
      <x:c r="B401" s="6" t="str">
        <x:v>C-A</x:v>
      </x:c>
      <x:c r="C401" s="6" t="n">
        <x:v>1</x:v>
      </x:c>
      <x:c r="D401" s="7" t="n">
        <x:v>46296</x:v>
      </x:c>
      <x:c r="E401" s="6" t="str">
        <x:v>SRC-ORD-396</x:v>
      </x:c>
      <x:c r="F401" s="2" t="n">
        <x:f>IF(COUNTA(A401:E401)=0,"",COUNTIFS('Claims'!$B$6:$B$435,A401))</x:f>
        <x:v>1</x:v>
      </x:c>
      <x:c r="G401" s="2" t="str">
        <x:f>IF(COUNTA(A401:E401)=0,"",IF(H401&lt;&gt;"No issue","Unknown",IF(F401&gt;1,"Unknown",IF(F401=1,INDEX('Claims'!$C$6:$C$435,MATCH(A401,'Claims'!$B$6:$B$435,0)),IF(E401="SRC-UNCLAIMED","Unclaimed","Unknown")))))</x:f>
        <x:v>Delivered</x:v>
      </x:c>
      <x:c r="H401" s="2" t="str">
        <x:f>IF(COUNTA(A401:E401)=0,"",IF(OR(A401="",COUNTIFS($A$6:$A$505,A401)&lt;&gt;1,B401&lt;&gt;'Inputs'!$B$5,NOT(ISNUMBER(C401)),C401&lt;&gt;1),"Resolve","No issue"))</x:f>
        <x:v>No issue</x:v>
      </x:c>
    </x:row>
    <x:row r="402" ht="25" customHeight="1">
      <x:c r="A402" s="6" t="str">
        <x:v>A-397</x:v>
      </x:c>
      <x:c r="B402" s="6" t="str">
        <x:v>C-A</x:v>
      </x:c>
      <x:c r="C402" s="6" t="n">
        <x:v>1</x:v>
      </x:c>
      <x:c r="D402" s="7" t="n">
        <x:v>46296</x:v>
      </x:c>
      <x:c r="E402" s="6" t="str">
        <x:v>SRC-ORD-397</x:v>
      </x:c>
      <x:c r="F402" s="2" t="n">
        <x:f>IF(COUNTA(A402:E402)=0,"",COUNTIFS('Claims'!$B$6:$B$435,A402))</x:f>
        <x:v>1</x:v>
      </x:c>
      <x:c r="G402" s="2" t="str">
        <x:f>IF(COUNTA(A402:E402)=0,"",IF(H402&lt;&gt;"No issue","Unknown",IF(F402&gt;1,"Unknown",IF(F402=1,INDEX('Claims'!$C$6:$C$435,MATCH(A402,'Claims'!$B$6:$B$435,0)),IF(E402="SRC-UNCLAIMED","Unclaimed","Unknown")))))</x:f>
        <x:v>Delivered</x:v>
      </x:c>
      <x:c r="H402" s="2" t="str">
        <x:f>IF(COUNTA(A402:E402)=0,"",IF(OR(A402="",COUNTIFS($A$6:$A$505,A402)&lt;&gt;1,B402&lt;&gt;'Inputs'!$B$5,NOT(ISNUMBER(C402)),C402&lt;&gt;1),"Resolve","No issue"))</x:f>
        <x:v>No issue</x:v>
      </x:c>
    </x:row>
    <x:row r="403" ht="25" customHeight="1">
      <x:c r="A403" s="6" t="str">
        <x:v>A-398</x:v>
      </x:c>
      <x:c r="B403" s="6" t="str">
        <x:v>C-A</x:v>
      </x:c>
      <x:c r="C403" s="6" t="n">
        <x:v>1</x:v>
      </x:c>
      <x:c r="D403" s="7" t="n">
        <x:v>46296</x:v>
      </x:c>
      <x:c r="E403" s="6" t="str">
        <x:v>SRC-ORD-398</x:v>
      </x:c>
      <x:c r="F403" s="2" t="n">
        <x:f>IF(COUNTA(A403:E403)=0,"",COUNTIFS('Claims'!$B$6:$B$435,A403))</x:f>
        <x:v>1</x:v>
      </x:c>
      <x:c r="G403" s="2" t="str">
        <x:f>IF(COUNTA(A403:E403)=0,"",IF(H403&lt;&gt;"No issue","Unknown",IF(F403&gt;1,"Unknown",IF(F403=1,INDEX('Claims'!$C$6:$C$435,MATCH(A403,'Claims'!$B$6:$B$435,0)),IF(E403="SRC-UNCLAIMED","Unclaimed","Unknown")))))</x:f>
        <x:v>Delivered</x:v>
      </x:c>
      <x:c r="H403" s="2" t="str">
        <x:f>IF(COUNTA(A403:E403)=0,"",IF(OR(A403="",COUNTIFS($A$6:$A$505,A403)&lt;&gt;1,B403&lt;&gt;'Inputs'!$B$5,NOT(ISNUMBER(C403)),C403&lt;&gt;1),"Resolve","No issue"))</x:f>
        <x:v>No issue</x:v>
      </x:c>
    </x:row>
    <x:row r="404" ht="25" customHeight="1">
      <x:c r="A404" s="6" t="str">
        <x:v>A-399</x:v>
      </x:c>
      <x:c r="B404" s="6" t="str">
        <x:v>C-A</x:v>
      </x:c>
      <x:c r="C404" s="6" t="n">
        <x:v>1</x:v>
      </x:c>
      <x:c r="D404" s="7" t="n">
        <x:v>46296</x:v>
      </x:c>
      <x:c r="E404" s="6" t="str">
        <x:v>SRC-ORD-399</x:v>
      </x:c>
      <x:c r="F404" s="2" t="n">
        <x:f>IF(COUNTA(A404:E404)=0,"",COUNTIFS('Claims'!$B$6:$B$435,A404))</x:f>
        <x:v>1</x:v>
      </x:c>
      <x:c r="G404" s="2" t="str">
        <x:f>IF(COUNTA(A404:E404)=0,"",IF(H404&lt;&gt;"No issue","Unknown",IF(F404&gt;1,"Unknown",IF(F404=1,INDEX('Claims'!$C$6:$C$435,MATCH(A404,'Claims'!$B$6:$B$435,0)),IF(E404="SRC-UNCLAIMED","Unclaimed","Unknown")))))</x:f>
        <x:v>Delivered</x:v>
      </x:c>
      <x:c r="H404" s="2" t="str">
        <x:f>IF(COUNTA(A404:E404)=0,"",IF(OR(A404="",COUNTIFS($A$6:$A$505,A404)&lt;&gt;1,B404&lt;&gt;'Inputs'!$B$5,NOT(ISNUMBER(C404)),C404&lt;&gt;1),"Resolve","No issue"))</x:f>
        <x:v>No issue</x:v>
      </x:c>
    </x:row>
    <x:row r="405" ht="25" customHeight="1">
      <x:c r="A405" s="6" t="str">
        <x:v>A-400</x:v>
      </x:c>
      <x:c r="B405" s="6" t="str">
        <x:v>C-A</x:v>
      </x:c>
      <x:c r="C405" s="6" t="n">
        <x:v>1</x:v>
      </x:c>
      <x:c r="D405" s="7" t="n">
        <x:v>46296</x:v>
      </x:c>
      <x:c r="E405" s="6" t="str">
        <x:v>SRC-ORD-400</x:v>
      </x:c>
      <x:c r="F405" s="2" t="n">
        <x:f>IF(COUNTA(A405:E405)=0,"",COUNTIFS('Claims'!$B$6:$B$435,A405))</x:f>
        <x:v>1</x:v>
      </x:c>
      <x:c r="G405" s="2" t="str">
        <x:f>IF(COUNTA(A405:E405)=0,"",IF(H405&lt;&gt;"No issue","Unknown",IF(F405&gt;1,"Unknown",IF(F405=1,INDEX('Claims'!$C$6:$C$435,MATCH(A405,'Claims'!$B$6:$B$435,0)),IF(E405="SRC-UNCLAIMED","Unclaimed","Unknown")))))</x:f>
        <x:v>Delivered</x:v>
      </x:c>
      <x:c r="H405" s="2" t="str">
        <x:f>IF(COUNTA(A405:E405)=0,"",IF(OR(A405="",COUNTIFS($A$6:$A$505,A405)&lt;&gt;1,B405&lt;&gt;'Inputs'!$B$5,NOT(ISNUMBER(C405)),C405&lt;&gt;1),"Resolve","No issue"))</x:f>
        <x:v>No issue</x:v>
      </x:c>
    </x:row>
    <x:row r="406" ht="25" customHeight="1">
      <x:c r="A406" s="6" t="str">
        <x:v>A-401</x:v>
      </x:c>
      <x:c r="B406" s="6" t="str">
        <x:v>C-A</x:v>
      </x:c>
      <x:c r="C406" s="6" t="n">
        <x:v>1</x:v>
      </x:c>
      <x:c r="D406" s="7" t="n">
        <x:v>46296</x:v>
      </x:c>
      <x:c r="E406" s="6" t="str">
        <x:v>SRC-ORD-401</x:v>
      </x:c>
      <x:c r="F406" s="2" t="n">
        <x:f>IF(COUNTA(A406:E406)=0,"",COUNTIFS('Claims'!$B$6:$B$435,A406))</x:f>
        <x:v>1</x:v>
      </x:c>
      <x:c r="G406" s="2" t="str">
        <x:f>IF(COUNTA(A406:E406)=0,"",IF(H406&lt;&gt;"No issue","Unknown",IF(F406&gt;1,"Unknown",IF(F406=1,INDEX('Claims'!$C$6:$C$435,MATCH(A406,'Claims'!$B$6:$B$435,0)),IF(E406="SRC-UNCLAIMED","Unclaimed","Unknown")))))</x:f>
        <x:v>Delivered</x:v>
      </x:c>
      <x:c r="H406" s="2" t="str">
        <x:f>IF(COUNTA(A406:E406)=0,"",IF(OR(A406="",COUNTIFS($A$6:$A$505,A406)&lt;&gt;1,B406&lt;&gt;'Inputs'!$B$5,NOT(ISNUMBER(C406)),C406&lt;&gt;1),"Resolve","No issue"))</x:f>
        <x:v>No issue</x:v>
      </x:c>
    </x:row>
    <x:row r="407" ht="25" customHeight="1">
      <x:c r="A407" s="6" t="str">
        <x:v>A-402</x:v>
      </x:c>
      <x:c r="B407" s="6" t="str">
        <x:v>C-A</x:v>
      </x:c>
      <x:c r="C407" s="6" t="n">
        <x:v>1</x:v>
      </x:c>
      <x:c r="D407" s="7" t="n">
        <x:v>46296</x:v>
      </x:c>
      <x:c r="E407" s="6" t="str">
        <x:v>SRC-ORD-402</x:v>
      </x:c>
      <x:c r="F407" s="2" t="n">
        <x:f>IF(COUNTA(A407:E407)=0,"",COUNTIFS('Claims'!$B$6:$B$435,A407))</x:f>
        <x:v>1</x:v>
      </x:c>
      <x:c r="G407" s="2" t="str">
        <x:f>IF(COUNTA(A407:E407)=0,"",IF(H407&lt;&gt;"No issue","Unknown",IF(F407&gt;1,"Unknown",IF(F407=1,INDEX('Claims'!$C$6:$C$435,MATCH(A407,'Claims'!$B$6:$B$435,0)),IF(E407="SRC-UNCLAIMED","Unclaimed","Unknown")))))</x:f>
        <x:v>Delivered</x:v>
      </x:c>
      <x:c r="H407" s="2" t="str">
        <x:f>IF(COUNTA(A407:E407)=0,"",IF(OR(A407="",COUNTIFS($A$6:$A$505,A407)&lt;&gt;1,B407&lt;&gt;'Inputs'!$B$5,NOT(ISNUMBER(C407)),C407&lt;&gt;1),"Resolve","No issue"))</x:f>
        <x:v>No issue</x:v>
      </x:c>
    </x:row>
    <x:row r="408" ht="25" customHeight="1">
      <x:c r="A408" s="6" t="str">
        <x:v>A-403</x:v>
      </x:c>
      <x:c r="B408" s="6" t="str">
        <x:v>C-A</x:v>
      </x:c>
      <x:c r="C408" s="6" t="n">
        <x:v>1</x:v>
      </x:c>
      <x:c r="D408" s="7" t="n">
        <x:v>46296</x:v>
      </x:c>
      <x:c r="E408" s="6" t="str">
        <x:v>SRC-ORD-403</x:v>
      </x:c>
      <x:c r="F408" s="2" t="n">
        <x:f>IF(COUNTA(A408:E408)=0,"",COUNTIFS('Claims'!$B$6:$B$435,A408))</x:f>
        <x:v>1</x:v>
      </x:c>
      <x:c r="G408" s="2" t="str">
        <x:f>IF(COUNTA(A408:E408)=0,"",IF(H408&lt;&gt;"No issue","Unknown",IF(F408&gt;1,"Unknown",IF(F408=1,INDEX('Claims'!$C$6:$C$435,MATCH(A408,'Claims'!$B$6:$B$435,0)),IF(E408="SRC-UNCLAIMED","Unclaimed","Unknown")))))</x:f>
        <x:v>Delivered</x:v>
      </x:c>
      <x:c r="H408" s="2" t="str">
        <x:f>IF(COUNTA(A408:E408)=0,"",IF(OR(A408="",COUNTIFS($A$6:$A$505,A408)&lt;&gt;1,B408&lt;&gt;'Inputs'!$B$5,NOT(ISNUMBER(C408)),C408&lt;&gt;1),"Resolve","No issue"))</x:f>
        <x:v>No issue</x:v>
      </x:c>
    </x:row>
    <x:row r="409" ht="25" customHeight="1">
      <x:c r="A409" s="6" t="str">
        <x:v>A-404</x:v>
      </x:c>
      <x:c r="B409" s="6" t="str">
        <x:v>C-A</x:v>
      </x:c>
      <x:c r="C409" s="6" t="n">
        <x:v>1</x:v>
      </x:c>
      <x:c r="D409" s="7" t="n">
        <x:v>46296</x:v>
      </x:c>
      <x:c r="E409" s="6" t="str">
        <x:v>SRC-ORD-404</x:v>
      </x:c>
      <x:c r="F409" s="2" t="n">
        <x:f>IF(COUNTA(A409:E409)=0,"",COUNTIFS('Claims'!$B$6:$B$435,A409))</x:f>
        <x:v>1</x:v>
      </x:c>
      <x:c r="G409" s="2" t="str">
        <x:f>IF(COUNTA(A409:E409)=0,"",IF(H409&lt;&gt;"No issue","Unknown",IF(F409&gt;1,"Unknown",IF(F409=1,INDEX('Claims'!$C$6:$C$435,MATCH(A409,'Claims'!$B$6:$B$435,0)),IF(E409="SRC-UNCLAIMED","Unclaimed","Unknown")))))</x:f>
        <x:v>Delivered</x:v>
      </x:c>
      <x:c r="H409" s="2" t="str">
        <x:f>IF(COUNTA(A409:E409)=0,"",IF(OR(A409="",COUNTIFS($A$6:$A$505,A409)&lt;&gt;1,B409&lt;&gt;'Inputs'!$B$5,NOT(ISNUMBER(C409)),C409&lt;&gt;1),"Resolve","No issue"))</x:f>
        <x:v>No issue</x:v>
      </x:c>
    </x:row>
    <x:row r="410" ht="25" customHeight="1">
      <x:c r="A410" s="6" t="str">
        <x:v>A-405</x:v>
      </x:c>
      <x:c r="B410" s="6" t="str">
        <x:v>C-A</x:v>
      </x:c>
      <x:c r="C410" s="6" t="n">
        <x:v>1</x:v>
      </x:c>
      <x:c r="D410" s="7" t="n">
        <x:v>46296</x:v>
      </x:c>
      <x:c r="E410" s="6" t="str">
        <x:v>SRC-ORD-405</x:v>
      </x:c>
      <x:c r="F410" s="2" t="n">
        <x:f>IF(COUNTA(A410:E410)=0,"",COUNTIFS('Claims'!$B$6:$B$435,A410))</x:f>
        <x:v>1</x:v>
      </x:c>
      <x:c r="G410" s="2" t="str">
        <x:f>IF(COUNTA(A410:E410)=0,"",IF(H410&lt;&gt;"No issue","Unknown",IF(F410&gt;1,"Unknown",IF(F410=1,INDEX('Claims'!$C$6:$C$435,MATCH(A410,'Claims'!$B$6:$B$435,0)),IF(E410="SRC-UNCLAIMED","Unclaimed","Unknown")))))</x:f>
        <x:v>Delivered</x:v>
      </x:c>
      <x:c r="H410" s="2" t="str">
        <x:f>IF(COUNTA(A410:E410)=0,"",IF(OR(A410="",COUNTIFS($A$6:$A$505,A410)&lt;&gt;1,B410&lt;&gt;'Inputs'!$B$5,NOT(ISNUMBER(C410)),C410&lt;&gt;1),"Resolve","No issue"))</x:f>
        <x:v>No issue</x:v>
      </x:c>
    </x:row>
    <x:row r="411" ht="25" customHeight="1">
      <x:c r="A411" s="6" t="str">
        <x:v>A-406</x:v>
      </x:c>
      <x:c r="B411" s="6" t="str">
        <x:v>C-A</x:v>
      </x:c>
      <x:c r="C411" s="6" t="n">
        <x:v>1</x:v>
      </x:c>
      <x:c r="D411" s="7" t="n">
        <x:v>46296</x:v>
      </x:c>
      <x:c r="E411" s="6" t="str">
        <x:v>SRC-ORD-406</x:v>
      </x:c>
      <x:c r="F411" s="2" t="n">
        <x:f>IF(COUNTA(A411:E411)=0,"",COUNTIFS('Claims'!$B$6:$B$435,A411))</x:f>
        <x:v>1</x:v>
      </x:c>
      <x:c r="G411" s="2" t="str">
        <x:f>IF(COUNTA(A411:E411)=0,"",IF(H411&lt;&gt;"No issue","Unknown",IF(F411&gt;1,"Unknown",IF(F411=1,INDEX('Claims'!$C$6:$C$435,MATCH(A411,'Claims'!$B$6:$B$435,0)),IF(E411="SRC-UNCLAIMED","Unclaimed","Unknown")))))</x:f>
        <x:v>Delivered</x:v>
      </x:c>
      <x:c r="H411" s="2" t="str">
        <x:f>IF(COUNTA(A411:E411)=0,"",IF(OR(A411="",COUNTIFS($A$6:$A$505,A411)&lt;&gt;1,B411&lt;&gt;'Inputs'!$B$5,NOT(ISNUMBER(C411)),C411&lt;&gt;1),"Resolve","No issue"))</x:f>
        <x:v>No issue</x:v>
      </x:c>
    </x:row>
    <x:row r="412" ht="25" customHeight="1">
      <x:c r="A412" s="6" t="str">
        <x:v>A-407</x:v>
      </x:c>
      <x:c r="B412" s="6" t="str">
        <x:v>C-A</x:v>
      </x:c>
      <x:c r="C412" s="6" t="n">
        <x:v>1</x:v>
      </x:c>
      <x:c r="D412" s="7" t="n">
        <x:v>46296</x:v>
      </x:c>
      <x:c r="E412" s="6" t="str">
        <x:v>SRC-ORD-407</x:v>
      </x:c>
      <x:c r="F412" s="2" t="n">
        <x:f>IF(COUNTA(A412:E412)=0,"",COUNTIFS('Claims'!$B$6:$B$435,A412))</x:f>
        <x:v>1</x:v>
      </x:c>
      <x:c r="G412" s="2" t="str">
        <x:f>IF(COUNTA(A412:E412)=0,"",IF(H412&lt;&gt;"No issue","Unknown",IF(F412&gt;1,"Unknown",IF(F412=1,INDEX('Claims'!$C$6:$C$435,MATCH(A412,'Claims'!$B$6:$B$435,0)),IF(E412="SRC-UNCLAIMED","Unclaimed","Unknown")))))</x:f>
        <x:v>Delivered</x:v>
      </x:c>
      <x:c r="H412" s="2" t="str">
        <x:f>IF(COUNTA(A412:E412)=0,"",IF(OR(A412="",COUNTIFS($A$6:$A$505,A412)&lt;&gt;1,B412&lt;&gt;'Inputs'!$B$5,NOT(ISNUMBER(C412)),C412&lt;&gt;1),"Resolve","No issue"))</x:f>
        <x:v>No issue</x:v>
      </x:c>
    </x:row>
    <x:row r="413" ht="25" customHeight="1">
      <x:c r="A413" s="6" t="str">
        <x:v>A-408</x:v>
      </x:c>
      <x:c r="B413" s="6" t="str">
        <x:v>C-A</x:v>
      </x:c>
      <x:c r="C413" s="6" t="n">
        <x:v>1</x:v>
      </x:c>
      <x:c r="D413" s="7" t="n">
        <x:v>46296</x:v>
      </x:c>
      <x:c r="E413" s="6" t="str">
        <x:v>SRC-ORD-408</x:v>
      </x:c>
      <x:c r="F413" s="2" t="n">
        <x:f>IF(COUNTA(A413:E413)=0,"",COUNTIFS('Claims'!$B$6:$B$435,A413))</x:f>
        <x:v>1</x:v>
      </x:c>
      <x:c r="G413" s="2" t="str">
        <x:f>IF(COUNTA(A413:E413)=0,"",IF(H413&lt;&gt;"No issue","Unknown",IF(F413&gt;1,"Unknown",IF(F413=1,INDEX('Claims'!$C$6:$C$435,MATCH(A413,'Claims'!$B$6:$B$435,0)),IF(E413="SRC-UNCLAIMED","Unclaimed","Unknown")))))</x:f>
        <x:v>Delivered</x:v>
      </x:c>
      <x:c r="H413" s="2" t="str">
        <x:f>IF(COUNTA(A413:E413)=0,"",IF(OR(A413="",COUNTIFS($A$6:$A$505,A413)&lt;&gt;1,B413&lt;&gt;'Inputs'!$B$5,NOT(ISNUMBER(C413)),C413&lt;&gt;1),"Resolve","No issue"))</x:f>
        <x:v>No issue</x:v>
      </x:c>
    </x:row>
    <x:row r="414" ht="25" customHeight="1">
      <x:c r="A414" s="6" t="str">
        <x:v>A-409</x:v>
      </x:c>
      <x:c r="B414" s="6" t="str">
        <x:v>C-A</x:v>
      </x:c>
      <x:c r="C414" s="6" t="n">
        <x:v>1</x:v>
      </x:c>
      <x:c r="D414" s="7" t="n">
        <x:v>46296</x:v>
      </x:c>
      <x:c r="E414" s="6" t="str">
        <x:v>SRC-ORD-409</x:v>
      </x:c>
      <x:c r="F414" s="2" t="n">
        <x:f>IF(COUNTA(A414:E414)=0,"",COUNTIFS('Claims'!$B$6:$B$435,A414))</x:f>
        <x:v>1</x:v>
      </x:c>
      <x:c r="G414" s="2" t="str">
        <x:f>IF(COUNTA(A414:E414)=0,"",IF(H414&lt;&gt;"No issue","Unknown",IF(F414&gt;1,"Unknown",IF(F414=1,INDEX('Claims'!$C$6:$C$435,MATCH(A414,'Claims'!$B$6:$B$435,0)),IF(E414="SRC-UNCLAIMED","Unclaimed","Unknown")))))</x:f>
        <x:v>Delivered</x:v>
      </x:c>
      <x:c r="H414" s="2" t="str">
        <x:f>IF(COUNTA(A414:E414)=0,"",IF(OR(A414="",COUNTIFS($A$6:$A$505,A414)&lt;&gt;1,B414&lt;&gt;'Inputs'!$B$5,NOT(ISNUMBER(C414)),C414&lt;&gt;1),"Resolve","No issue"))</x:f>
        <x:v>No issue</x:v>
      </x:c>
    </x:row>
    <x:row r="415" ht="25" customHeight="1">
      <x:c r="A415" s="6" t="str">
        <x:v>A-410</x:v>
      </x:c>
      <x:c r="B415" s="6" t="str">
        <x:v>C-A</x:v>
      </x:c>
      <x:c r="C415" s="6" t="n">
        <x:v>1</x:v>
      </x:c>
      <x:c r="D415" s="7" t="n">
        <x:v>46296</x:v>
      </x:c>
      <x:c r="E415" s="6" t="str">
        <x:v>SRC-ORD-410</x:v>
      </x:c>
      <x:c r="F415" s="2" t="n">
        <x:f>IF(COUNTA(A415:E415)=0,"",COUNTIFS('Claims'!$B$6:$B$435,A415))</x:f>
        <x:v>1</x:v>
      </x:c>
      <x:c r="G415" s="2" t="str">
        <x:f>IF(COUNTA(A415:E415)=0,"",IF(H415&lt;&gt;"No issue","Unknown",IF(F415&gt;1,"Unknown",IF(F415=1,INDEX('Claims'!$C$6:$C$435,MATCH(A415,'Claims'!$B$6:$B$435,0)),IF(E415="SRC-UNCLAIMED","Unclaimed","Unknown")))))</x:f>
        <x:v>Delivered</x:v>
      </x:c>
      <x:c r="H415" s="2" t="str">
        <x:f>IF(COUNTA(A415:E415)=0,"",IF(OR(A415="",COUNTIFS($A$6:$A$505,A415)&lt;&gt;1,B415&lt;&gt;'Inputs'!$B$5,NOT(ISNUMBER(C415)),C415&lt;&gt;1),"Resolve","No issue"))</x:f>
        <x:v>No issue</x:v>
      </x:c>
    </x:row>
    <x:row r="416" ht="25" customHeight="1">
      <x:c r="A416" s="6" t="str">
        <x:v>A-411</x:v>
      </x:c>
      <x:c r="B416" s="6" t="str">
        <x:v>C-A</x:v>
      </x:c>
      <x:c r="C416" s="6" t="n">
        <x:v>1</x:v>
      </x:c>
      <x:c r="D416" s="7" t="n">
        <x:v>46296</x:v>
      </x:c>
      <x:c r="E416" s="6" t="str">
        <x:v>SRC-ORD-411</x:v>
      </x:c>
      <x:c r="F416" s="2" t="n">
        <x:f>IF(COUNTA(A416:E416)=0,"",COUNTIFS('Claims'!$B$6:$B$435,A416))</x:f>
        <x:v>1</x:v>
      </x:c>
      <x:c r="G416" s="2" t="str">
        <x:f>IF(COUNTA(A416:E416)=0,"",IF(H416&lt;&gt;"No issue","Unknown",IF(F416&gt;1,"Unknown",IF(F416=1,INDEX('Claims'!$C$6:$C$435,MATCH(A416,'Claims'!$B$6:$B$435,0)),IF(E416="SRC-UNCLAIMED","Unclaimed","Unknown")))))</x:f>
        <x:v>Delivered</x:v>
      </x:c>
      <x:c r="H416" s="2" t="str">
        <x:f>IF(COUNTA(A416:E416)=0,"",IF(OR(A416="",COUNTIFS($A$6:$A$505,A416)&lt;&gt;1,B416&lt;&gt;'Inputs'!$B$5,NOT(ISNUMBER(C416)),C416&lt;&gt;1),"Resolve","No issue"))</x:f>
        <x:v>No issue</x:v>
      </x:c>
    </x:row>
    <x:row r="417" ht="25" customHeight="1">
      <x:c r="A417" s="6" t="str">
        <x:v>A-412</x:v>
      </x:c>
      <x:c r="B417" s="6" t="str">
        <x:v>C-A</x:v>
      </x:c>
      <x:c r="C417" s="6" t="n">
        <x:v>1</x:v>
      </x:c>
      <x:c r="D417" s="7" t="n">
        <x:v>46296</x:v>
      </x:c>
      <x:c r="E417" s="6" t="str">
        <x:v>SRC-ORD-412</x:v>
      </x:c>
      <x:c r="F417" s="2" t="n">
        <x:f>IF(COUNTA(A417:E417)=0,"",COUNTIFS('Claims'!$B$6:$B$435,A417))</x:f>
        <x:v>1</x:v>
      </x:c>
      <x:c r="G417" s="2" t="str">
        <x:f>IF(COUNTA(A417:E417)=0,"",IF(H417&lt;&gt;"No issue","Unknown",IF(F417&gt;1,"Unknown",IF(F417=1,INDEX('Claims'!$C$6:$C$435,MATCH(A417,'Claims'!$B$6:$B$435,0)),IF(E417="SRC-UNCLAIMED","Unclaimed","Unknown")))))</x:f>
        <x:v>Delivered</x:v>
      </x:c>
      <x:c r="H417" s="2" t="str">
        <x:f>IF(COUNTA(A417:E417)=0,"",IF(OR(A417="",COUNTIFS($A$6:$A$505,A417)&lt;&gt;1,B417&lt;&gt;'Inputs'!$B$5,NOT(ISNUMBER(C417)),C417&lt;&gt;1),"Resolve","No issue"))</x:f>
        <x:v>No issue</x:v>
      </x:c>
    </x:row>
    <x:row r="418" ht="25" customHeight="1">
      <x:c r="A418" s="6" t="str">
        <x:v>A-413</x:v>
      </x:c>
      <x:c r="B418" s="6" t="str">
        <x:v>C-A</x:v>
      </x:c>
      <x:c r="C418" s="6" t="n">
        <x:v>1</x:v>
      </x:c>
      <x:c r="D418" s="7" t="n">
        <x:v>46296</x:v>
      </x:c>
      <x:c r="E418" s="6" t="str">
        <x:v>SRC-ORD-413</x:v>
      </x:c>
      <x:c r="F418" s="2" t="n">
        <x:f>IF(COUNTA(A418:E418)=0,"",COUNTIFS('Claims'!$B$6:$B$435,A418))</x:f>
        <x:v>1</x:v>
      </x:c>
      <x:c r="G418" s="2" t="str">
        <x:f>IF(COUNTA(A418:E418)=0,"",IF(H418&lt;&gt;"No issue","Unknown",IF(F418&gt;1,"Unknown",IF(F418=1,INDEX('Claims'!$C$6:$C$435,MATCH(A418,'Claims'!$B$6:$B$435,0)),IF(E418="SRC-UNCLAIMED","Unclaimed","Unknown")))))</x:f>
        <x:v>Delivered</x:v>
      </x:c>
      <x:c r="H418" s="2" t="str">
        <x:f>IF(COUNTA(A418:E418)=0,"",IF(OR(A418="",COUNTIFS($A$6:$A$505,A418)&lt;&gt;1,B418&lt;&gt;'Inputs'!$B$5,NOT(ISNUMBER(C418)),C418&lt;&gt;1),"Resolve","No issue"))</x:f>
        <x:v>No issue</x:v>
      </x:c>
    </x:row>
    <x:row r="419" ht="25" customHeight="1">
      <x:c r="A419" s="6" t="str">
        <x:v>A-414</x:v>
      </x:c>
      <x:c r="B419" s="6" t="str">
        <x:v>C-A</x:v>
      </x:c>
      <x:c r="C419" s="6" t="n">
        <x:v>1</x:v>
      </x:c>
      <x:c r="D419" s="7" t="n">
        <x:v>46296</x:v>
      </x:c>
      <x:c r="E419" s="6" t="str">
        <x:v>SRC-ORD-414</x:v>
      </x:c>
      <x:c r="F419" s="2" t="n">
        <x:f>IF(COUNTA(A419:E419)=0,"",COUNTIFS('Claims'!$B$6:$B$435,A419))</x:f>
        <x:v>1</x:v>
      </x:c>
      <x:c r="G419" s="2" t="str">
        <x:f>IF(COUNTA(A419:E419)=0,"",IF(H419&lt;&gt;"No issue","Unknown",IF(F419&gt;1,"Unknown",IF(F419=1,INDEX('Claims'!$C$6:$C$435,MATCH(A419,'Claims'!$B$6:$B$435,0)),IF(E419="SRC-UNCLAIMED","Unclaimed","Unknown")))))</x:f>
        <x:v>Delivered</x:v>
      </x:c>
      <x:c r="H419" s="2" t="str">
        <x:f>IF(COUNTA(A419:E419)=0,"",IF(OR(A419="",COUNTIFS($A$6:$A$505,A419)&lt;&gt;1,B419&lt;&gt;'Inputs'!$B$5,NOT(ISNUMBER(C419)),C419&lt;&gt;1),"Resolve","No issue"))</x:f>
        <x:v>No issue</x:v>
      </x:c>
    </x:row>
    <x:row r="420" ht="25" customHeight="1">
      <x:c r="A420" s="6" t="str">
        <x:v>A-415</x:v>
      </x:c>
      <x:c r="B420" s="6" t="str">
        <x:v>C-A</x:v>
      </x:c>
      <x:c r="C420" s="6" t="n">
        <x:v>1</x:v>
      </x:c>
      <x:c r="D420" s="7" t="n">
        <x:v>46296</x:v>
      </x:c>
      <x:c r="E420" s="6" t="str">
        <x:v>SRC-ORD-415</x:v>
      </x:c>
      <x:c r="F420" s="2" t="n">
        <x:f>IF(COUNTA(A420:E420)=0,"",COUNTIFS('Claims'!$B$6:$B$435,A420))</x:f>
        <x:v>1</x:v>
      </x:c>
      <x:c r="G420" s="2" t="str">
        <x:f>IF(COUNTA(A420:E420)=0,"",IF(H420&lt;&gt;"No issue","Unknown",IF(F420&gt;1,"Unknown",IF(F420=1,INDEX('Claims'!$C$6:$C$435,MATCH(A420,'Claims'!$B$6:$B$435,0)),IF(E420="SRC-UNCLAIMED","Unclaimed","Unknown")))))</x:f>
        <x:v>Delivered</x:v>
      </x:c>
      <x:c r="H420" s="2" t="str">
        <x:f>IF(COUNTA(A420:E420)=0,"",IF(OR(A420="",COUNTIFS($A$6:$A$505,A420)&lt;&gt;1,B420&lt;&gt;'Inputs'!$B$5,NOT(ISNUMBER(C420)),C420&lt;&gt;1),"Resolve","No issue"))</x:f>
        <x:v>No issue</x:v>
      </x:c>
    </x:row>
    <x:row r="421" ht="25" customHeight="1">
      <x:c r="A421" s="6" t="str">
        <x:v>A-416</x:v>
      </x:c>
      <x:c r="B421" s="6" t="str">
        <x:v>C-A</x:v>
      </x:c>
      <x:c r="C421" s="6" t="n">
        <x:v>1</x:v>
      </x:c>
      <x:c r="D421" s="7" t="n">
        <x:v>46296</x:v>
      </x:c>
      <x:c r="E421" s="6" t="str">
        <x:v>SRC-ORD-416</x:v>
      </x:c>
      <x:c r="F421" s="2" t="n">
        <x:f>IF(COUNTA(A421:E421)=0,"",COUNTIFS('Claims'!$B$6:$B$435,A421))</x:f>
        <x:v>1</x:v>
      </x:c>
      <x:c r="G421" s="2" t="str">
        <x:f>IF(COUNTA(A421:E421)=0,"",IF(H421&lt;&gt;"No issue","Unknown",IF(F421&gt;1,"Unknown",IF(F421=1,INDEX('Claims'!$C$6:$C$435,MATCH(A421,'Claims'!$B$6:$B$435,0)),IF(E421="SRC-UNCLAIMED","Unclaimed","Unknown")))))</x:f>
        <x:v>Delivered</x:v>
      </x:c>
      <x:c r="H421" s="2" t="str">
        <x:f>IF(COUNTA(A421:E421)=0,"",IF(OR(A421="",COUNTIFS($A$6:$A$505,A421)&lt;&gt;1,B421&lt;&gt;'Inputs'!$B$5,NOT(ISNUMBER(C421)),C421&lt;&gt;1),"Resolve","No issue"))</x:f>
        <x:v>No issue</x:v>
      </x:c>
    </x:row>
    <x:row r="422" ht="25" customHeight="1">
      <x:c r="A422" s="6" t="str">
        <x:v>A-417</x:v>
      </x:c>
      <x:c r="B422" s="6" t="str">
        <x:v>C-A</x:v>
      </x:c>
      <x:c r="C422" s="6" t="n">
        <x:v>1</x:v>
      </x:c>
      <x:c r="D422" s="7" t="n">
        <x:v>46296</x:v>
      </x:c>
      <x:c r="E422" s="6" t="str">
        <x:v>SRC-ORD-417</x:v>
      </x:c>
      <x:c r="F422" s="2" t="n">
        <x:f>IF(COUNTA(A422:E422)=0,"",COUNTIFS('Claims'!$B$6:$B$435,A422))</x:f>
        <x:v>1</x:v>
      </x:c>
      <x:c r="G422" s="2" t="str">
        <x:f>IF(COUNTA(A422:E422)=0,"",IF(H422&lt;&gt;"No issue","Unknown",IF(F422&gt;1,"Unknown",IF(F422=1,INDEX('Claims'!$C$6:$C$435,MATCH(A422,'Claims'!$B$6:$B$435,0)),IF(E422="SRC-UNCLAIMED","Unclaimed","Unknown")))))</x:f>
        <x:v>Delivered</x:v>
      </x:c>
      <x:c r="H422" s="2" t="str">
        <x:f>IF(COUNTA(A422:E422)=0,"",IF(OR(A422="",COUNTIFS($A$6:$A$505,A422)&lt;&gt;1,B422&lt;&gt;'Inputs'!$B$5,NOT(ISNUMBER(C422)),C422&lt;&gt;1),"Resolve","No issue"))</x:f>
        <x:v>No issue</x:v>
      </x:c>
    </x:row>
    <x:row r="423" ht="25" customHeight="1">
      <x:c r="A423" s="6" t="str">
        <x:v>A-418</x:v>
      </x:c>
      <x:c r="B423" s="6" t="str">
        <x:v>C-A</x:v>
      </x:c>
      <x:c r="C423" s="6" t="n">
        <x:v>1</x:v>
      </x:c>
      <x:c r="D423" s="7" t="n">
        <x:v>46296</x:v>
      </x:c>
      <x:c r="E423" s="6" t="str">
        <x:v>SRC-ORD-418</x:v>
      </x:c>
      <x:c r="F423" s="2" t="n">
        <x:f>IF(COUNTA(A423:E423)=0,"",COUNTIFS('Claims'!$B$6:$B$435,A423))</x:f>
        <x:v>1</x:v>
      </x:c>
      <x:c r="G423" s="2" t="str">
        <x:f>IF(COUNTA(A423:E423)=0,"",IF(H423&lt;&gt;"No issue","Unknown",IF(F423&gt;1,"Unknown",IF(F423=1,INDEX('Claims'!$C$6:$C$435,MATCH(A423,'Claims'!$B$6:$B$435,0)),IF(E423="SRC-UNCLAIMED","Unclaimed","Unknown")))))</x:f>
        <x:v>Delivered</x:v>
      </x:c>
      <x:c r="H423" s="2" t="str">
        <x:f>IF(COUNTA(A423:E423)=0,"",IF(OR(A423="",COUNTIFS($A$6:$A$505,A423)&lt;&gt;1,B423&lt;&gt;'Inputs'!$B$5,NOT(ISNUMBER(C423)),C423&lt;&gt;1),"Resolve","No issue"))</x:f>
        <x:v>No issue</x:v>
      </x:c>
    </x:row>
    <x:row r="424" ht="25" customHeight="1">
      <x:c r="A424" s="6" t="str">
        <x:v>A-419</x:v>
      </x:c>
      <x:c r="B424" s="6" t="str">
        <x:v>C-A</x:v>
      </x:c>
      <x:c r="C424" s="6" t="n">
        <x:v>1</x:v>
      </x:c>
      <x:c r="D424" s="7" t="n">
        <x:v>46296</x:v>
      </x:c>
      <x:c r="E424" s="6" t="str">
        <x:v>SRC-ORD-419</x:v>
      </x:c>
      <x:c r="F424" s="2" t="n">
        <x:f>IF(COUNTA(A424:E424)=0,"",COUNTIFS('Claims'!$B$6:$B$435,A424))</x:f>
        <x:v>1</x:v>
      </x:c>
      <x:c r="G424" s="2" t="str">
        <x:f>IF(COUNTA(A424:E424)=0,"",IF(H424&lt;&gt;"No issue","Unknown",IF(F424&gt;1,"Unknown",IF(F424=1,INDEX('Claims'!$C$6:$C$435,MATCH(A424,'Claims'!$B$6:$B$435,0)),IF(E424="SRC-UNCLAIMED","Unclaimed","Unknown")))))</x:f>
        <x:v>Failed</x:v>
      </x:c>
      <x:c r="H424" s="2" t="str">
        <x:f>IF(COUNTA(A424:E424)=0,"",IF(OR(A424="",COUNTIFS($A$6:$A$505,A424)&lt;&gt;1,B424&lt;&gt;'Inputs'!$B$5,NOT(ISNUMBER(C424)),C424&lt;&gt;1),"Resolve","No issue"))</x:f>
        <x:v>No issue</x:v>
      </x:c>
    </x:row>
    <x:row r="425" ht="25" customHeight="1">
      <x:c r="A425" s="6" t="str">
        <x:v>A-420</x:v>
      </x:c>
      <x:c r="B425" s="6" t="str">
        <x:v>C-A</x:v>
      </x:c>
      <x:c r="C425" s="6" t="n">
        <x:v>1</x:v>
      </x:c>
      <x:c r="D425" s="7" t="n">
        <x:v>46296</x:v>
      </x:c>
      <x:c r="E425" s="6" t="str">
        <x:v>SRC-ORD-420</x:v>
      </x:c>
      <x:c r="F425" s="2" t="n">
        <x:f>IF(COUNTA(A425:E425)=0,"",COUNTIFS('Claims'!$B$6:$B$435,A425))</x:f>
        <x:v>1</x:v>
      </x:c>
      <x:c r="G425" s="2" t="str">
        <x:f>IF(COUNTA(A425:E425)=0,"",IF(H425&lt;&gt;"No issue","Unknown",IF(F425&gt;1,"Unknown",IF(F425=1,INDEX('Claims'!$C$6:$C$435,MATCH(A425,'Claims'!$B$6:$B$435,0)),IF(E425="SRC-UNCLAIMED","Unclaimed","Unknown")))))</x:f>
        <x:v>Failed</x:v>
      </x:c>
      <x:c r="H425" s="2" t="str">
        <x:f>IF(COUNTA(A425:E425)=0,"",IF(OR(A425="",COUNTIFS($A$6:$A$505,A425)&lt;&gt;1,B425&lt;&gt;'Inputs'!$B$5,NOT(ISNUMBER(C425)),C425&lt;&gt;1),"Resolve","No issue"))</x:f>
        <x:v>No issue</x:v>
      </x:c>
    </x:row>
    <x:row r="426" ht="25" customHeight="1">
      <x:c r="A426" s="6" t="str">
        <x:v>A-421</x:v>
      </x:c>
      <x:c r="B426" s="6" t="str">
        <x:v>C-A</x:v>
      </x:c>
      <x:c r="C426" s="6" t="n">
        <x:v>1</x:v>
      </x:c>
      <x:c r="D426" s="7" t="n">
        <x:v>46296</x:v>
      </x:c>
      <x:c r="E426" s="6" t="str">
        <x:v>SRC-ORD-421</x:v>
      </x:c>
      <x:c r="F426" s="2" t="n">
        <x:f>IF(COUNTA(A426:E426)=0,"",COUNTIFS('Claims'!$B$6:$B$435,A426))</x:f>
        <x:v>1</x:v>
      </x:c>
      <x:c r="G426" s="2" t="str">
        <x:f>IF(COUNTA(A426:E426)=0,"",IF(H426&lt;&gt;"No issue","Unknown",IF(F426&gt;1,"Unknown",IF(F426=1,INDEX('Claims'!$C$6:$C$435,MATCH(A426,'Claims'!$B$6:$B$435,0)),IF(E426="SRC-UNCLAIMED","Unclaimed","Unknown")))))</x:f>
        <x:v>Failed</x:v>
      </x:c>
      <x:c r="H426" s="2" t="str">
        <x:f>IF(COUNTA(A426:E426)=0,"",IF(OR(A426="",COUNTIFS($A$6:$A$505,A426)&lt;&gt;1,B426&lt;&gt;'Inputs'!$B$5,NOT(ISNUMBER(C426)),C426&lt;&gt;1),"Resolve","No issue"))</x:f>
        <x:v>No issue</x:v>
      </x:c>
    </x:row>
    <x:row r="427" ht="25" customHeight="1">
      <x:c r="A427" s="6" t="str">
        <x:v>A-422</x:v>
      </x:c>
      <x:c r="B427" s="6" t="str">
        <x:v>C-A</x:v>
      </x:c>
      <x:c r="C427" s="6" t="n">
        <x:v>1</x:v>
      </x:c>
      <x:c r="D427" s="7" t="n">
        <x:v>46296</x:v>
      </x:c>
      <x:c r="E427" s="6" t="str">
        <x:v>SRC-ORD-422</x:v>
      </x:c>
      <x:c r="F427" s="2" t="n">
        <x:f>IF(COUNTA(A427:E427)=0,"",COUNTIFS('Claims'!$B$6:$B$435,A427))</x:f>
        <x:v>1</x:v>
      </x:c>
      <x:c r="G427" s="2" t="str">
        <x:f>IF(COUNTA(A427:E427)=0,"",IF(H427&lt;&gt;"No issue","Unknown",IF(F427&gt;1,"Unknown",IF(F427=1,INDEX('Claims'!$C$6:$C$435,MATCH(A427,'Claims'!$B$6:$B$435,0)),IF(E427="SRC-UNCLAIMED","Unclaimed","Unknown")))))</x:f>
        <x:v>Failed</x:v>
      </x:c>
      <x:c r="H427" s="2" t="str">
        <x:f>IF(COUNTA(A427:E427)=0,"",IF(OR(A427="",COUNTIFS($A$6:$A$505,A427)&lt;&gt;1,B427&lt;&gt;'Inputs'!$B$5,NOT(ISNUMBER(C427)),C427&lt;&gt;1),"Resolve","No issue"))</x:f>
        <x:v>No issue</x:v>
      </x:c>
    </x:row>
    <x:row r="428" ht="25" customHeight="1">
      <x:c r="A428" s="6" t="str">
        <x:v>A-423</x:v>
      </x:c>
      <x:c r="B428" s="6" t="str">
        <x:v>C-A</x:v>
      </x:c>
      <x:c r="C428" s="6" t="n">
        <x:v>1</x:v>
      </x:c>
      <x:c r="D428" s="7" t="n">
        <x:v>46296</x:v>
      </x:c>
      <x:c r="E428" s="6" t="str">
        <x:v>SRC-ORD-423</x:v>
      </x:c>
      <x:c r="F428" s="2" t="n">
        <x:f>IF(COUNTA(A428:E428)=0,"",COUNTIFS('Claims'!$B$6:$B$435,A428))</x:f>
        <x:v>1</x:v>
      </x:c>
      <x:c r="G428" s="2" t="str">
        <x:f>IF(COUNTA(A428:E428)=0,"",IF(H428&lt;&gt;"No issue","Unknown",IF(F428&gt;1,"Unknown",IF(F428=1,INDEX('Claims'!$C$6:$C$435,MATCH(A428,'Claims'!$B$6:$B$435,0)),IF(E428="SRC-UNCLAIMED","Unclaimed","Unknown")))))</x:f>
        <x:v>Failed</x:v>
      </x:c>
      <x:c r="H428" s="2" t="str">
        <x:f>IF(COUNTA(A428:E428)=0,"",IF(OR(A428="",COUNTIFS($A$6:$A$505,A428)&lt;&gt;1,B428&lt;&gt;'Inputs'!$B$5,NOT(ISNUMBER(C428)),C428&lt;&gt;1),"Resolve","No issue"))</x:f>
        <x:v>No issue</x:v>
      </x:c>
    </x:row>
    <x:row r="429" ht="25" customHeight="1">
      <x:c r="A429" s="6" t="str">
        <x:v>A-424</x:v>
      </x:c>
      <x:c r="B429" s="6" t="str">
        <x:v>C-A</x:v>
      </x:c>
      <x:c r="C429" s="6" t="n">
        <x:v>1</x:v>
      </x:c>
      <x:c r="D429" s="7" t="n">
        <x:v>46296</x:v>
      </x:c>
      <x:c r="E429" s="6" t="str">
        <x:v>SRC-ORD-424</x:v>
      </x:c>
      <x:c r="F429" s="2" t="n">
        <x:f>IF(COUNTA(A429:E429)=0,"",COUNTIFS('Claims'!$B$6:$B$435,A429))</x:f>
        <x:v>1</x:v>
      </x:c>
      <x:c r="G429" s="2" t="str">
        <x:f>IF(COUNTA(A429:E429)=0,"",IF(H429&lt;&gt;"No issue","Unknown",IF(F429&gt;1,"Unknown",IF(F429=1,INDEX('Claims'!$C$6:$C$435,MATCH(A429,'Claims'!$B$6:$B$435,0)),IF(E429="SRC-UNCLAIMED","Unclaimed","Unknown")))))</x:f>
        <x:v>Failed</x:v>
      </x:c>
      <x:c r="H429" s="2" t="str">
        <x:f>IF(COUNTA(A429:E429)=0,"",IF(OR(A429="",COUNTIFS($A$6:$A$505,A429)&lt;&gt;1,B429&lt;&gt;'Inputs'!$B$5,NOT(ISNUMBER(C429)),C429&lt;&gt;1),"Resolve","No issue"))</x:f>
        <x:v>No issue</x:v>
      </x:c>
    </x:row>
    <x:row r="430" ht="25" customHeight="1">
      <x:c r="A430" s="6" t="str">
        <x:v>A-425</x:v>
      </x:c>
      <x:c r="B430" s="6" t="str">
        <x:v>C-A</x:v>
      </x:c>
      <x:c r="C430" s="6" t="n">
        <x:v>1</x:v>
      </x:c>
      <x:c r="D430" s="7" t="n">
        <x:v>46296</x:v>
      </x:c>
      <x:c r="E430" s="6" t="str">
        <x:v>SRC-ORD-425</x:v>
      </x:c>
      <x:c r="F430" s="2" t="n">
        <x:f>IF(COUNTA(A430:E430)=0,"",COUNTIFS('Claims'!$B$6:$B$435,A430))</x:f>
        <x:v>1</x:v>
      </x:c>
      <x:c r="G430" s="2" t="str">
        <x:f>IF(COUNTA(A430:E430)=0,"",IF(H430&lt;&gt;"No issue","Unknown",IF(F430&gt;1,"Unknown",IF(F430=1,INDEX('Claims'!$C$6:$C$435,MATCH(A430,'Claims'!$B$6:$B$435,0)),IF(E430="SRC-UNCLAIMED","Unclaimed","Unknown")))))</x:f>
        <x:v>Failed</x:v>
      </x:c>
      <x:c r="H430" s="2" t="str">
        <x:f>IF(COUNTA(A430:E430)=0,"",IF(OR(A430="",COUNTIFS($A$6:$A$505,A430)&lt;&gt;1,B430&lt;&gt;'Inputs'!$B$5,NOT(ISNUMBER(C430)),C430&lt;&gt;1),"Resolve","No issue"))</x:f>
        <x:v>No issue</x:v>
      </x:c>
    </x:row>
    <x:row r="431" ht="25" customHeight="1">
      <x:c r="A431" s="6" t="str">
        <x:v>A-426</x:v>
      </x:c>
      <x:c r="B431" s="6" t="str">
        <x:v>C-A</x:v>
      </x:c>
      <x:c r="C431" s="6" t="n">
        <x:v>1</x:v>
      </x:c>
      <x:c r="D431" s="7" t="n">
        <x:v>46296</x:v>
      </x:c>
      <x:c r="E431" s="6" t="str">
        <x:v>SRC-ORD-426</x:v>
      </x:c>
      <x:c r="F431" s="2" t="n">
        <x:f>IF(COUNTA(A431:E431)=0,"",COUNTIFS('Claims'!$B$6:$B$435,A431))</x:f>
        <x:v>1</x:v>
      </x:c>
      <x:c r="G431" s="2" t="str">
        <x:f>IF(COUNTA(A431:E431)=0,"",IF(H431&lt;&gt;"No issue","Unknown",IF(F431&gt;1,"Unknown",IF(F431=1,INDEX('Claims'!$C$6:$C$435,MATCH(A431,'Claims'!$B$6:$B$435,0)),IF(E431="SRC-UNCLAIMED","Unclaimed","Unknown")))))</x:f>
        <x:v>Failed</x:v>
      </x:c>
      <x:c r="H431" s="2" t="str">
        <x:f>IF(COUNTA(A431:E431)=0,"",IF(OR(A431="",COUNTIFS($A$6:$A$505,A431)&lt;&gt;1,B431&lt;&gt;'Inputs'!$B$5,NOT(ISNUMBER(C431)),C431&lt;&gt;1),"Resolve","No issue"))</x:f>
        <x:v>No issue</x:v>
      </x:c>
    </x:row>
    <x:row r="432" ht="25" customHeight="1">
      <x:c r="A432" s="6" t="str">
        <x:v>A-427</x:v>
      </x:c>
      <x:c r="B432" s="6" t="str">
        <x:v>C-A</x:v>
      </x:c>
      <x:c r="C432" s="6" t="n">
        <x:v>1</x:v>
      </x:c>
      <x:c r="D432" s="7" t="n">
        <x:v>46296</x:v>
      </x:c>
      <x:c r="E432" s="6" t="str">
        <x:v>SRC-ORD-427</x:v>
      </x:c>
      <x:c r="F432" s="2" t="n">
        <x:f>IF(COUNTA(A432:E432)=0,"",COUNTIFS('Claims'!$B$6:$B$435,A432))</x:f>
        <x:v>1</x:v>
      </x:c>
      <x:c r="G432" s="2" t="str">
        <x:f>IF(COUNTA(A432:E432)=0,"",IF(H432&lt;&gt;"No issue","Unknown",IF(F432&gt;1,"Unknown",IF(F432=1,INDEX('Claims'!$C$6:$C$435,MATCH(A432,'Claims'!$B$6:$B$435,0)),IF(E432="SRC-UNCLAIMED","Unclaimed","Unknown")))))</x:f>
        <x:v>Failed</x:v>
      </x:c>
      <x:c r="H432" s="2" t="str">
        <x:f>IF(COUNTA(A432:E432)=0,"",IF(OR(A432="",COUNTIFS($A$6:$A$505,A432)&lt;&gt;1,B432&lt;&gt;'Inputs'!$B$5,NOT(ISNUMBER(C432)),C432&lt;&gt;1),"Resolve","No issue"))</x:f>
        <x:v>No issue</x:v>
      </x:c>
    </x:row>
    <x:row r="433" ht="25" customHeight="1">
      <x:c r="A433" s="6" t="str">
        <x:v>A-428</x:v>
      </x:c>
      <x:c r="B433" s="6" t="str">
        <x:v>C-A</x:v>
      </x:c>
      <x:c r="C433" s="6" t="n">
        <x:v>1</x:v>
      </x:c>
      <x:c r="D433" s="7" t="n">
        <x:v>46296</x:v>
      </x:c>
      <x:c r="E433" s="6" t="str">
        <x:v>SRC-ORD-428</x:v>
      </x:c>
      <x:c r="F433" s="2" t="n">
        <x:f>IF(COUNTA(A433:E433)=0,"",COUNTIFS('Claims'!$B$6:$B$435,A433))</x:f>
        <x:v>1</x:v>
      </x:c>
      <x:c r="G433" s="2" t="str">
        <x:f>IF(COUNTA(A433:E433)=0,"",IF(H433&lt;&gt;"No issue","Unknown",IF(F433&gt;1,"Unknown",IF(F433=1,INDEX('Claims'!$C$6:$C$435,MATCH(A433,'Claims'!$B$6:$B$435,0)),IF(E433="SRC-UNCLAIMED","Unclaimed","Unknown")))))</x:f>
        <x:v>Failed</x:v>
      </x:c>
      <x:c r="H433" s="2" t="str">
        <x:f>IF(COUNTA(A433:E433)=0,"",IF(OR(A433="",COUNTIFS($A$6:$A$505,A433)&lt;&gt;1,B433&lt;&gt;'Inputs'!$B$5,NOT(ISNUMBER(C433)),C433&lt;&gt;1),"Resolve","No issue"))</x:f>
        <x:v>No issue</x:v>
      </x:c>
    </x:row>
    <x:row r="434" ht="25" customHeight="1">
      <x:c r="A434" s="6" t="str">
        <x:v>A-429</x:v>
      </x:c>
      <x:c r="B434" s="6" t="str">
        <x:v>C-A</x:v>
      </x:c>
      <x:c r="C434" s="6" t="n">
        <x:v>1</x:v>
      </x:c>
      <x:c r="D434" s="7" t="n">
        <x:v>46296</x:v>
      </x:c>
      <x:c r="E434" s="6" t="str">
        <x:v>SRC-ORD-429</x:v>
      </x:c>
      <x:c r="F434" s="2" t="n">
        <x:f>IF(COUNTA(A434:E434)=0,"",COUNTIFS('Claims'!$B$6:$B$435,A434))</x:f>
        <x:v>1</x:v>
      </x:c>
      <x:c r="G434" s="2" t="str">
        <x:f>IF(COUNTA(A434:E434)=0,"",IF(H434&lt;&gt;"No issue","Unknown",IF(F434&gt;1,"Unknown",IF(F434=1,INDEX('Claims'!$C$6:$C$435,MATCH(A434,'Claims'!$B$6:$B$435,0)),IF(E434="SRC-UNCLAIMED","Unclaimed","Unknown")))))</x:f>
        <x:v>Failed</x:v>
      </x:c>
      <x:c r="H434" s="2" t="str">
        <x:f>IF(COUNTA(A434:E434)=0,"",IF(OR(A434="",COUNTIFS($A$6:$A$505,A434)&lt;&gt;1,B434&lt;&gt;'Inputs'!$B$5,NOT(ISNUMBER(C434)),C434&lt;&gt;1),"Resolve","No issue"))</x:f>
        <x:v>No issue</x:v>
      </x:c>
    </x:row>
    <x:row r="435" ht="25" customHeight="1">
      <x:c r="A435" s="6" t="str">
        <x:v>A-430</x:v>
      </x:c>
      <x:c r="B435" s="6" t="str">
        <x:v>C-A</x:v>
      </x:c>
      <x:c r="C435" s="6" t="n">
        <x:v>1</x:v>
      </x:c>
      <x:c r="D435" s="7" t="n">
        <x:v>46296</x:v>
      </x:c>
      <x:c r="E435" s="6" t="str">
        <x:v>SRC-ORD-430</x:v>
      </x:c>
      <x:c r="F435" s="2" t="n">
        <x:f>IF(COUNTA(A435:E435)=0,"",COUNTIFS('Claims'!$B$6:$B$435,A435))</x:f>
        <x:v>1</x:v>
      </x:c>
      <x:c r="G435" s="2" t="str">
        <x:f>IF(COUNTA(A435:E435)=0,"",IF(H435&lt;&gt;"No issue","Unknown",IF(F435&gt;1,"Unknown",IF(F435=1,INDEX('Claims'!$C$6:$C$435,MATCH(A435,'Claims'!$B$6:$B$435,0)),IF(E435="SRC-UNCLAIMED","Unclaimed","Unknown")))))</x:f>
        <x:v>Failed</x:v>
      </x:c>
      <x:c r="H435" s="2" t="str">
        <x:f>IF(COUNTA(A435:E435)=0,"",IF(OR(A435="",COUNTIFS($A$6:$A$505,A435)&lt;&gt;1,B435&lt;&gt;'Inputs'!$B$5,NOT(ISNUMBER(C435)),C435&lt;&gt;1),"Resolve","No issue"))</x:f>
        <x:v>No issue</x:v>
      </x:c>
    </x:row>
    <x:row r="436" ht="25" customHeight="1">
      <x:c r="A436" s="6" t="str">
        <x:v>A-431</x:v>
      </x:c>
      <x:c r="B436" s="6" t="str">
        <x:v>C-A</x:v>
      </x:c>
      <x:c r="C436" s="6" t="n">
        <x:v>1</x:v>
      </x:c>
      <x:c r="D436" s="7" t="n">
        <x:v>46296</x:v>
      </x:c>
      <x:c r="E436" s="6" t="str">
        <x:v>SRC-UNCLAIMED</x:v>
      </x:c>
      <x:c r="F436" s="2" t="n">
        <x:f>IF(COUNTA(A436:E436)=0,"",COUNTIFS('Claims'!$B$6:$B$435,A436))</x:f>
        <x:v>0</x:v>
      </x:c>
      <x:c r="G436" s="2" t="str">
        <x:f>IF(COUNTA(A436:E436)=0,"",IF(H436&lt;&gt;"No issue","Unknown",IF(F436&gt;1,"Unknown",IF(F436=1,INDEX('Claims'!$C$6:$C$435,MATCH(A436,'Claims'!$B$6:$B$435,0)),IF(E436="SRC-UNCLAIMED","Unclaimed","Unknown")))))</x:f>
        <x:v>Unclaimed</x:v>
      </x:c>
      <x:c r="H436" s="2" t="str">
        <x:f>IF(COUNTA(A436:E436)=0,"",IF(OR(A436="",COUNTIFS($A$6:$A$505,A436)&lt;&gt;1,B436&lt;&gt;'Inputs'!$B$5,NOT(ISNUMBER(C436)),C436&lt;&gt;1),"Resolve","No issue"))</x:f>
        <x:v>No issue</x:v>
      </x:c>
    </x:row>
    <x:row r="437" ht="25" customHeight="1">
      <x:c r="A437" s="6" t="str">
        <x:v>A-432</x:v>
      </x:c>
      <x:c r="B437" s="6" t="str">
        <x:v>C-A</x:v>
      </x:c>
      <x:c r="C437" s="6" t="n">
        <x:v>1</x:v>
      </x:c>
      <x:c r="D437" s="7" t="n">
        <x:v>46296</x:v>
      </x:c>
      <x:c r="E437" s="6" t="str">
        <x:v>SRC-UNCLAIMED</x:v>
      </x:c>
      <x:c r="F437" s="2" t="n">
        <x:f>IF(COUNTA(A437:E437)=0,"",COUNTIFS('Claims'!$B$6:$B$435,A437))</x:f>
        <x:v>0</x:v>
      </x:c>
      <x:c r="G437" s="2" t="str">
        <x:f>IF(COUNTA(A437:E437)=0,"",IF(H437&lt;&gt;"No issue","Unknown",IF(F437&gt;1,"Unknown",IF(F437=1,INDEX('Claims'!$C$6:$C$435,MATCH(A437,'Claims'!$B$6:$B$435,0)),IF(E437="SRC-UNCLAIMED","Unclaimed","Unknown")))))</x:f>
        <x:v>Unclaimed</x:v>
      </x:c>
      <x:c r="H437" s="2" t="str">
        <x:f>IF(COUNTA(A437:E437)=0,"",IF(OR(A437="",COUNTIFS($A$6:$A$505,A437)&lt;&gt;1,B437&lt;&gt;'Inputs'!$B$5,NOT(ISNUMBER(C437)),C437&lt;&gt;1),"Resolve","No issue"))</x:f>
        <x:v>No issue</x:v>
      </x:c>
    </x:row>
    <x:row r="438" ht="25" customHeight="1">
      <x:c r="A438" s="6" t="str">
        <x:v>A-433</x:v>
      </x:c>
      <x:c r="B438" s="6" t="str">
        <x:v>C-A</x:v>
      </x:c>
      <x:c r="C438" s="6" t="n">
        <x:v>1</x:v>
      </x:c>
      <x:c r="D438" s="7" t="n">
        <x:v>46296</x:v>
      </x:c>
      <x:c r="E438" s="6" t="str">
        <x:v>SRC-UNCLAIMED</x:v>
      </x:c>
      <x:c r="F438" s="2" t="n">
        <x:f>IF(COUNTA(A438:E438)=0,"",COUNTIFS('Claims'!$B$6:$B$435,A438))</x:f>
        <x:v>0</x:v>
      </x:c>
      <x:c r="G438" s="2" t="str">
        <x:f>IF(COUNTA(A438:E438)=0,"",IF(H438&lt;&gt;"No issue","Unknown",IF(F438&gt;1,"Unknown",IF(F438=1,INDEX('Claims'!$C$6:$C$435,MATCH(A438,'Claims'!$B$6:$B$435,0)),IF(E438="SRC-UNCLAIMED","Unclaimed","Unknown")))))</x:f>
        <x:v>Unclaimed</x:v>
      </x:c>
      <x:c r="H438" s="2" t="str">
        <x:f>IF(COUNTA(A438:E438)=0,"",IF(OR(A438="",COUNTIFS($A$6:$A$505,A438)&lt;&gt;1,B438&lt;&gt;'Inputs'!$B$5,NOT(ISNUMBER(C438)),C438&lt;&gt;1),"Resolve","No issue"))</x:f>
        <x:v>No issue</x:v>
      </x:c>
    </x:row>
    <x:row r="439" ht="25" customHeight="1">
      <x:c r="A439" s="6" t="str">
        <x:v>A-434</x:v>
      </x:c>
      <x:c r="B439" s="6" t="str">
        <x:v>C-A</x:v>
      </x:c>
      <x:c r="C439" s="6" t="n">
        <x:v>1</x:v>
      </x:c>
      <x:c r="D439" s="7" t="n">
        <x:v>46296</x:v>
      </x:c>
      <x:c r="E439" s="6" t="str">
        <x:v>SRC-UNCLAIMED</x:v>
      </x:c>
      <x:c r="F439" s="2" t="n">
        <x:f>IF(COUNTA(A439:E439)=0,"",COUNTIFS('Claims'!$B$6:$B$435,A439))</x:f>
        <x:v>0</x:v>
      </x:c>
      <x:c r="G439" s="2" t="str">
        <x:f>IF(COUNTA(A439:E439)=0,"",IF(H439&lt;&gt;"No issue","Unknown",IF(F439&gt;1,"Unknown",IF(F439=1,INDEX('Claims'!$C$6:$C$435,MATCH(A439,'Claims'!$B$6:$B$435,0)),IF(E439="SRC-UNCLAIMED","Unclaimed","Unknown")))))</x:f>
        <x:v>Unclaimed</x:v>
      </x:c>
      <x:c r="H439" s="2" t="str">
        <x:f>IF(COUNTA(A439:E439)=0,"",IF(OR(A439="",COUNTIFS($A$6:$A$505,A439)&lt;&gt;1,B439&lt;&gt;'Inputs'!$B$5,NOT(ISNUMBER(C439)),C439&lt;&gt;1),"Resolve","No issue"))</x:f>
        <x:v>No issue</x:v>
      </x:c>
    </x:row>
    <x:row r="440" ht="25" customHeight="1">
      <x:c r="A440" s="6" t="str">
        <x:v>A-435</x:v>
      </x:c>
      <x:c r="B440" s="6" t="str">
        <x:v>C-A</x:v>
      </x:c>
      <x:c r="C440" s="6" t="n">
        <x:v>1</x:v>
      </x:c>
      <x:c r="D440" s="7" t="n">
        <x:v>46296</x:v>
      </x:c>
      <x:c r="E440" s="6" t="str">
        <x:v>SRC-UNCLAIMED</x:v>
      </x:c>
      <x:c r="F440" s="2" t="n">
        <x:f>IF(COUNTA(A440:E440)=0,"",COUNTIFS('Claims'!$B$6:$B$435,A440))</x:f>
        <x:v>0</x:v>
      </x:c>
      <x:c r="G440" s="2" t="str">
        <x:f>IF(COUNTA(A440:E440)=0,"",IF(H440&lt;&gt;"No issue","Unknown",IF(F440&gt;1,"Unknown",IF(F440=1,INDEX('Claims'!$C$6:$C$435,MATCH(A440,'Claims'!$B$6:$B$435,0)),IF(E440="SRC-UNCLAIMED","Unclaimed","Unknown")))))</x:f>
        <x:v>Unclaimed</x:v>
      </x:c>
      <x:c r="H440" s="2" t="str">
        <x:f>IF(COUNTA(A440:E440)=0,"",IF(OR(A440="",COUNTIFS($A$6:$A$505,A440)&lt;&gt;1,B440&lt;&gt;'Inputs'!$B$5,NOT(ISNUMBER(C440)),C440&lt;&gt;1),"Resolve","No issue"))</x:f>
        <x:v>No issue</x:v>
      </x:c>
    </x:row>
    <x:row r="441" ht="25" customHeight="1">
      <x:c r="A441" s="6" t="str">
        <x:v>A-436</x:v>
      </x:c>
      <x:c r="B441" s="6" t="str">
        <x:v>C-A</x:v>
      </x:c>
      <x:c r="C441" s="6" t="n">
        <x:v>1</x:v>
      </x:c>
      <x:c r="D441" s="7" t="n">
        <x:v>46296</x:v>
      </x:c>
      <x:c r="E441" s="6" t="str">
        <x:v>SRC-UNCLAIMED</x:v>
      </x:c>
      <x:c r="F441" s="2" t="n">
        <x:f>IF(COUNTA(A441:E441)=0,"",COUNTIFS('Claims'!$B$6:$B$435,A441))</x:f>
        <x:v>0</x:v>
      </x:c>
      <x:c r="G441" s="2" t="str">
        <x:f>IF(COUNTA(A441:E441)=0,"",IF(H441&lt;&gt;"No issue","Unknown",IF(F441&gt;1,"Unknown",IF(F441=1,INDEX('Claims'!$C$6:$C$435,MATCH(A441,'Claims'!$B$6:$B$435,0)),IF(E441="SRC-UNCLAIMED","Unclaimed","Unknown")))))</x:f>
        <x:v>Unclaimed</x:v>
      </x:c>
      <x:c r="H441" s="2" t="str">
        <x:f>IF(COUNTA(A441:E441)=0,"",IF(OR(A441="",COUNTIFS($A$6:$A$505,A441)&lt;&gt;1,B441&lt;&gt;'Inputs'!$B$5,NOT(ISNUMBER(C441)),C441&lt;&gt;1),"Resolve","No issue"))</x:f>
        <x:v>No issue</x:v>
      </x:c>
    </x:row>
    <x:row r="442" ht="25" customHeight="1">
      <x:c r="A442" s="6" t="str">
        <x:v>A-437</x:v>
      </x:c>
      <x:c r="B442" s="6" t="str">
        <x:v>C-A</x:v>
      </x:c>
      <x:c r="C442" s="6" t="n">
        <x:v>1</x:v>
      </x:c>
      <x:c r="D442" s="7" t="n">
        <x:v>46296</x:v>
      </x:c>
      <x:c r="E442" s="6" t="str">
        <x:v>SRC-UNCLAIMED</x:v>
      </x:c>
      <x:c r="F442" s="2" t="n">
        <x:f>IF(COUNTA(A442:E442)=0,"",COUNTIFS('Claims'!$B$6:$B$435,A442))</x:f>
        <x:v>0</x:v>
      </x:c>
      <x:c r="G442" s="2" t="str">
        <x:f>IF(COUNTA(A442:E442)=0,"",IF(H442&lt;&gt;"No issue","Unknown",IF(F442&gt;1,"Unknown",IF(F442=1,INDEX('Claims'!$C$6:$C$435,MATCH(A442,'Claims'!$B$6:$B$435,0)),IF(E442="SRC-UNCLAIMED","Unclaimed","Unknown")))))</x:f>
        <x:v>Unclaimed</x:v>
      </x:c>
      <x:c r="H442" s="2" t="str">
        <x:f>IF(COUNTA(A442:E442)=0,"",IF(OR(A442="",COUNTIFS($A$6:$A$505,A442)&lt;&gt;1,B442&lt;&gt;'Inputs'!$B$5,NOT(ISNUMBER(C442)),C442&lt;&gt;1),"Resolve","No issue"))</x:f>
        <x:v>No issue</x:v>
      </x:c>
    </x:row>
    <x:row r="443" ht="25" customHeight="1">
      <x:c r="A443" s="6" t="str">
        <x:v>A-438</x:v>
      </x:c>
      <x:c r="B443" s="6" t="str">
        <x:v>C-A</x:v>
      </x:c>
      <x:c r="C443" s="6" t="n">
        <x:v>1</x:v>
      </x:c>
      <x:c r="D443" s="7" t="n">
        <x:v>46296</x:v>
      </x:c>
      <x:c r="E443" s="6" t="str">
        <x:v>SRC-UNCLAIMED</x:v>
      </x:c>
      <x:c r="F443" s="2" t="n">
        <x:f>IF(COUNTA(A443:E443)=0,"",COUNTIFS('Claims'!$B$6:$B$435,A443))</x:f>
        <x:v>0</x:v>
      </x:c>
      <x:c r="G443" s="2" t="str">
        <x:f>IF(COUNTA(A443:E443)=0,"",IF(H443&lt;&gt;"No issue","Unknown",IF(F443&gt;1,"Unknown",IF(F443=1,INDEX('Claims'!$C$6:$C$435,MATCH(A443,'Claims'!$B$6:$B$435,0)),IF(E443="SRC-UNCLAIMED","Unclaimed","Unknown")))))</x:f>
        <x:v>Unclaimed</x:v>
      </x:c>
      <x:c r="H443" s="2" t="str">
        <x:f>IF(COUNTA(A443:E443)=0,"",IF(OR(A443="",COUNTIFS($A$6:$A$505,A443)&lt;&gt;1,B443&lt;&gt;'Inputs'!$B$5,NOT(ISNUMBER(C443)),C443&lt;&gt;1),"Resolve","No issue"))</x:f>
        <x:v>No issue</x:v>
      </x:c>
    </x:row>
    <x:row r="444" ht="25" customHeight="1">
      <x:c r="A444" s="6" t="str">
        <x:v>A-439</x:v>
      </x:c>
      <x:c r="B444" s="6" t="str">
        <x:v>C-A</x:v>
      </x:c>
      <x:c r="C444" s="6" t="n">
        <x:v>1</x:v>
      </x:c>
      <x:c r="D444" s="7" t="n">
        <x:v>46296</x:v>
      </x:c>
      <x:c r="E444" s="6" t="str">
        <x:v>SRC-UNCLAIMED</x:v>
      </x:c>
      <x:c r="F444" s="2" t="n">
        <x:f>IF(COUNTA(A444:E444)=0,"",COUNTIFS('Claims'!$B$6:$B$435,A444))</x:f>
        <x:v>0</x:v>
      </x:c>
      <x:c r="G444" s="2" t="str">
        <x:f>IF(COUNTA(A444:E444)=0,"",IF(H444&lt;&gt;"No issue","Unknown",IF(F444&gt;1,"Unknown",IF(F444=1,INDEX('Claims'!$C$6:$C$435,MATCH(A444,'Claims'!$B$6:$B$435,0)),IF(E444="SRC-UNCLAIMED","Unclaimed","Unknown")))))</x:f>
        <x:v>Unclaimed</x:v>
      </x:c>
      <x:c r="H444" s="2" t="str">
        <x:f>IF(COUNTA(A444:E444)=0,"",IF(OR(A444="",COUNTIFS($A$6:$A$505,A444)&lt;&gt;1,B444&lt;&gt;'Inputs'!$B$5,NOT(ISNUMBER(C444)),C444&lt;&gt;1),"Resolve","No issue"))</x:f>
        <x:v>No issue</x:v>
      </x:c>
    </x:row>
    <x:row r="445" ht="25" customHeight="1">
      <x:c r="A445" s="6" t="str">
        <x:v>A-440</x:v>
      </x:c>
      <x:c r="B445" s="6" t="str">
        <x:v>C-A</x:v>
      </x:c>
      <x:c r="C445" s="6" t="n">
        <x:v>1</x:v>
      </x:c>
      <x:c r="D445" s="7" t="n">
        <x:v>46296</x:v>
      </x:c>
      <x:c r="E445" s="6" t="str">
        <x:v>SRC-UNCLAIMED</x:v>
      </x:c>
      <x:c r="F445" s="2" t="n">
        <x:f>IF(COUNTA(A445:E445)=0,"",COUNTIFS('Claims'!$B$6:$B$435,A445))</x:f>
        <x:v>0</x:v>
      </x:c>
      <x:c r="G445" s="2" t="str">
        <x:f>IF(COUNTA(A445:E445)=0,"",IF(H445&lt;&gt;"No issue","Unknown",IF(F445&gt;1,"Unknown",IF(F445=1,INDEX('Claims'!$C$6:$C$435,MATCH(A445,'Claims'!$B$6:$B$435,0)),IF(E445="SRC-UNCLAIMED","Unclaimed","Unknown")))))</x:f>
        <x:v>Unclaimed</x:v>
      </x:c>
      <x:c r="H445" s="2" t="str">
        <x:f>IF(COUNTA(A445:E445)=0,"",IF(OR(A445="",COUNTIFS($A$6:$A$505,A445)&lt;&gt;1,B445&lt;&gt;'Inputs'!$B$5,NOT(ISNUMBER(C445)),C445&lt;&gt;1),"Resolve","No issue"))</x:f>
        <x:v>No issue</x:v>
      </x:c>
    </x:row>
    <x:row r="446" ht="25" customHeight="1">
      <x:c r="A446" s="6" t="str">
        <x:v>A-441</x:v>
      </x:c>
      <x:c r="B446" s="6" t="str">
        <x:v>C-A</x:v>
      </x:c>
      <x:c r="C446" s="6" t="n">
        <x:v>1</x:v>
      </x:c>
      <x:c r="D446" s="7" t="n">
        <x:v>46296</x:v>
      </x:c>
      <x:c r="E446" s="6" t="str">
        <x:v>SRC-UNCLAIMED</x:v>
      </x:c>
      <x:c r="F446" s="2" t="n">
        <x:f>IF(COUNTA(A446:E446)=0,"",COUNTIFS('Claims'!$B$6:$B$435,A446))</x:f>
        <x:v>0</x:v>
      </x:c>
      <x:c r="G446" s="2" t="str">
        <x:f>IF(COUNTA(A446:E446)=0,"",IF(H446&lt;&gt;"No issue","Unknown",IF(F446&gt;1,"Unknown",IF(F446=1,INDEX('Claims'!$C$6:$C$435,MATCH(A446,'Claims'!$B$6:$B$435,0)),IF(E446="SRC-UNCLAIMED","Unclaimed","Unknown")))))</x:f>
        <x:v>Unclaimed</x:v>
      </x:c>
      <x:c r="H446" s="2" t="str">
        <x:f>IF(COUNTA(A446:E446)=0,"",IF(OR(A446="",COUNTIFS($A$6:$A$505,A446)&lt;&gt;1,B446&lt;&gt;'Inputs'!$B$5,NOT(ISNUMBER(C446)),C446&lt;&gt;1),"Resolve","No issue"))</x:f>
        <x:v>No issue</x:v>
      </x:c>
    </x:row>
    <x:row r="447" ht="25" customHeight="1">
      <x:c r="A447" s="6" t="str">
        <x:v>A-442</x:v>
      </x:c>
      <x:c r="B447" s="6" t="str">
        <x:v>C-A</x:v>
      </x:c>
      <x:c r="C447" s="6" t="n">
        <x:v>1</x:v>
      </x:c>
      <x:c r="D447" s="7" t="n">
        <x:v>46296</x:v>
      </x:c>
      <x:c r="E447" s="6" t="str">
        <x:v>SRC-UNCLAIMED</x:v>
      </x:c>
      <x:c r="F447" s="2" t="n">
        <x:f>IF(COUNTA(A447:E447)=0,"",COUNTIFS('Claims'!$B$6:$B$435,A447))</x:f>
        <x:v>0</x:v>
      </x:c>
      <x:c r="G447" s="2" t="str">
        <x:f>IF(COUNTA(A447:E447)=0,"",IF(H447&lt;&gt;"No issue","Unknown",IF(F447&gt;1,"Unknown",IF(F447=1,INDEX('Claims'!$C$6:$C$435,MATCH(A447,'Claims'!$B$6:$B$435,0)),IF(E447="SRC-UNCLAIMED","Unclaimed","Unknown")))))</x:f>
        <x:v>Unclaimed</x:v>
      </x:c>
      <x:c r="H447" s="2" t="str">
        <x:f>IF(COUNTA(A447:E447)=0,"",IF(OR(A447="",COUNTIFS($A$6:$A$505,A447)&lt;&gt;1,B447&lt;&gt;'Inputs'!$B$5,NOT(ISNUMBER(C447)),C447&lt;&gt;1),"Resolve","No issue"))</x:f>
        <x:v>No issue</x:v>
      </x:c>
    </x:row>
    <x:row r="448" ht="25" customHeight="1">
      <x:c r="A448" s="6" t="str">
        <x:v>A-443</x:v>
      </x:c>
      <x:c r="B448" s="6" t="str">
        <x:v>C-A</x:v>
      </x:c>
      <x:c r="C448" s="6" t="n">
        <x:v>1</x:v>
      </x:c>
      <x:c r="D448" s="7" t="n">
        <x:v>46296</x:v>
      </x:c>
      <x:c r="E448" s="6" t="str">
        <x:v>SRC-UNCLAIMED</x:v>
      </x:c>
      <x:c r="F448" s="2" t="n">
        <x:f>IF(COUNTA(A448:E448)=0,"",COUNTIFS('Claims'!$B$6:$B$435,A448))</x:f>
        <x:v>0</x:v>
      </x:c>
      <x:c r="G448" s="2" t="str">
        <x:f>IF(COUNTA(A448:E448)=0,"",IF(H448&lt;&gt;"No issue","Unknown",IF(F448&gt;1,"Unknown",IF(F448=1,INDEX('Claims'!$C$6:$C$435,MATCH(A448,'Claims'!$B$6:$B$435,0)),IF(E448="SRC-UNCLAIMED","Unclaimed","Unknown")))))</x:f>
        <x:v>Unclaimed</x:v>
      </x:c>
      <x:c r="H448" s="2" t="str">
        <x:f>IF(COUNTA(A448:E448)=0,"",IF(OR(A448="",COUNTIFS($A$6:$A$505,A448)&lt;&gt;1,B448&lt;&gt;'Inputs'!$B$5,NOT(ISNUMBER(C448)),C448&lt;&gt;1),"Resolve","No issue"))</x:f>
        <x:v>No issue</x:v>
      </x:c>
    </x:row>
    <x:row r="449" ht="25" customHeight="1">
      <x:c r="A449" s="6" t="str">
        <x:v>A-444</x:v>
      </x:c>
      <x:c r="B449" s="6" t="str">
        <x:v>C-A</x:v>
      </x:c>
      <x:c r="C449" s="6" t="n">
        <x:v>1</x:v>
      </x:c>
      <x:c r="D449" s="7" t="n">
        <x:v>46296</x:v>
      </x:c>
      <x:c r="E449" s="6" t="str">
        <x:v>SRC-UNCLAIMED</x:v>
      </x:c>
      <x:c r="F449" s="2" t="n">
        <x:f>IF(COUNTA(A449:E449)=0,"",COUNTIFS('Claims'!$B$6:$B$435,A449))</x:f>
        <x:v>0</x:v>
      </x:c>
      <x:c r="G449" s="2" t="str">
        <x:f>IF(COUNTA(A449:E449)=0,"",IF(H449&lt;&gt;"No issue","Unknown",IF(F449&gt;1,"Unknown",IF(F449=1,INDEX('Claims'!$C$6:$C$435,MATCH(A449,'Claims'!$B$6:$B$435,0)),IF(E449="SRC-UNCLAIMED","Unclaimed","Unknown")))))</x:f>
        <x:v>Unclaimed</x:v>
      </x:c>
      <x:c r="H449" s="2" t="str">
        <x:f>IF(COUNTA(A449:E449)=0,"",IF(OR(A449="",COUNTIFS($A$6:$A$505,A449)&lt;&gt;1,B449&lt;&gt;'Inputs'!$B$5,NOT(ISNUMBER(C449)),C449&lt;&gt;1),"Resolve","No issue"))</x:f>
        <x:v>No issue</x:v>
      </x:c>
    </x:row>
    <x:row r="450" ht="25" customHeight="1">
      <x:c r="A450" s="6" t="str">
        <x:v>A-445</x:v>
      </x:c>
      <x:c r="B450" s="6" t="str">
        <x:v>C-A</x:v>
      </x:c>
      <x:c r="C450" s="6" t="n">
        <x:v>1</x:v>
      </x:c>
      <x:c r="D450" s="7" t="n">
        <x:v>46296</x:v>
      </x:c>
      <x:c r="E450" s="6" t="str">
        <x:v>SRC-UNCLAIMED</x:v>
      </x:c>
      <x:c r="F450" s="2" t="n">
        <x:f>IF(COUNTA(A450:E450)=0,"",COUNTIFS('Claims'!$B$6:$B$435,A450))</x:f>
        <x:v>0</x:v>
      </x:c>
      <x:c r="G450" s="2" t="str">
        <x:f>IF(COUNTA(A450:E450)=0,"",IF(H450&lt;&gt;"No issue","Unknown",IF(F450&gt;1,"Unknown",IF(F450=1,INDEX('Claims'!$C$6:$C$435,MATCH(A450,'Claims'!$B$6:$B$435,0)),IF(E450="SRC-UNCLAIMED","Unclaimed","Unknown")))))</x:f>
        <x:v>Unclaimed</x:v>
      </x:c>
      <x:c r="H450" s="2" t="str">
        <x:f>IF(COUNTA(A450:E450)=0,"",IF(OR(A450="",COUNTIFS($A$6:$A$505,A450)&lt;&gt;1,B450&lt;&gt;'Inputs'!$B$5,NOT(ISNUMBER(C450)),C450&lt;&gt;1),"Resolve","No issue"))</x:f>
        <x:v>No issue</x:v>
      </x:c>
    </x:row>
    <x:row r="451" ht="25" customHeight="1">
      <x:c r="A451" s="6" t="str">
        <x:v>A-446</x:v>
      </x:c>
      <x:c r="B451" s="6" t="str">
        <x:v>C-A</x:v>
      </x:c>
      <x:c r="C451" s="6" t="n">
        <x:v>1</x:v>
      </x:c>
      <x:c r="D451" s="7" t="n">
        <x:v>46296</x:v>
      </x:c>
      <x:c r="E451" s="6" t="str">
        <x:v>SRC-UNCLAIMED</x:v>
      </x:c>
      <x:c r="F451" s="2" t="n">
        <x:f>IF(COUNTA(A451:E451)=0,"",COUNTIFS('Claims'!$B$6:$B$435,A451))</x:f>
        <x:v>0</x:v>
      </x:c>
      <x:c r="G451" s="2" t="str">
        <x:f>IF(COUNTA(A451:E451)=0,"",IF(H451&lt;&gt;"No issue","Unknown",IF(F451&gt;1,"Unknown",IF(F451=1,INDEX('Claims'!$C$6:$C$435,MATCH(A451,'Claims'!$B$6:$B$435,0)),IF(E451="SRC-UNCLAIMED","Unclaimed","Unknown")))))</x:f>
        <x:v>Unclaimed</x:v>
      </x:c>
      <x:c r="H451" s="2" t="str">
        <x:f>IF(COUNTA(A451:E451)=0,"",IF(OR(A451="",COUNTIFS($A$6:$A$505,A451)&lt;&gt;1,B451&lt;&gt;'Inputs'!$B$5,NOT(ISNUMBER(C451)),C451&lt;&gt;1),"Resolve","No issue"))</x:f>
        <x:v>No issue</x:v>
      </x:c>
    </x:row>
    <x:row r="452" ht="25" customHeight="1">
      <x:c r="A452" s="6" t="str">
        <x:v>A-447</x:v>
      </x:c>
      <x:c r="B452" s="6" t="str">
        <x:v>C-A</x:v>
      </x:c>
      <x:c r="C452" s="6" t="n">
        <x:v>1</x:v>
      </x:c>
      <x:c r="D452" s="7" t="n">
        <x:v>46296</x:v>
      </x:c>
      <x:c r="E452" s="6" t="str">
        <x:v>SRC-UNCLAIMED</x:v>
      </x:c>
      <x:c r="F452" s="2" t="n">
        <x:f>IF(COUNTA(A452:E452)=0,"",COUNTIFS('Claims'!$B$6:$B$435,A452))</x:f>
        <x:v>0</x:v>
      </x:c>
      <x:c r="G452" s="2" t="str">
        <x:f>IF(COUNTA(A452:E452)=0,"",IF(H452&lt;&gt;"No issue","Unknown",IF(F452&gt;1,"Unknown",IF(F452=1,INDEX('Claims'!$C$6:$C$435,MATCH(A452,'Claims'!$B$6:$B$435,0)),IF(E452="SRC-UNCLAIMED","Unclaimed","Unknown")))))</x:f>
        <x:v>Unclaimed</x:v>
      </x:c>
      <x:c r="H452" s="2" t="str">
        <x:f>IF(COUNTA(A452:E452)=0,"",IF(OR(A452="",COUNTIFS($A$6:$A$505,A452)&lt;&gt;1,B452&lt;&gt;'Inputs'!$B$5,NOT(ISNUMBER(C452)),C452&lt;&gt;1),"Resolve","No issue"))</x:f>
        <x:v>No issue</x:v>
      </x:c>
    </x:row>
    <x:row r="453" ht="25" customHeight="1">
      <x:c r="A453" s="6" t="str">
        <x:v>A-448</x:v>
      </x:c>
      <x:c r="B453" s="6" t="str">
        <x:v>C-A</x:v>
      </x:c>
      <x:c r="C453" s="6" t="n">
        <x:v>1</x:v>
      </x:c>
      <x:c r="D453" s="7" t="n">
        <x:v>46296</x:v>
      </x:c>
      <x:c r="E453" s="6" t="str">
        <x:v>SRC-UNCLAIMED</x:v>
      </x:c>
      <x:c r="F453" s="2" t="n">
        <x:f>IF(COUNTA(A453:E453)=0,"",COUNTIFS('Claims'!$B$6:$B$435,A453))</x:f>
        <x:v>0</x:v>
      </x:c>
      <x:c r="G453" s="2" t="str">
        <x:f>IF(COUNTA(A453:E453)=0,"",IF(H453&lt;&gt;"No issue","Unknown",IF(F453&gt;1,"Unknown",IF(F453=1,INDEX('Claims'!$C$6:$C$435,MATCH(A453,'Claims'!$B$6:$B$435,0)),IF(E453="SRC-UNCLAIMED","Unclaimed","Unknown")))))</x:f>
        <x:v>Unclaimed</x:v>
      </x:c>
      <x:c r="H453" s="2" t="str">
        <x:f>IF(COUNTA(A453:E453)=0,"",IF(OR(A453="",COUNTIFS($A$6:$A$505,A453)&lt;&gt;1,B453&lt;&gt;'Inputs'!$B$5,NOT(ISNUMBER(C453)),C453&lt;&gt;1),"Resolve","No issue"))</x:f>
        <x:v>No issue</x:v>
      </x:c>
    </x:row>
    <x:row r="454" ht="25" customHeight="1">
      <x:c r="A454" s="6" t="str">
        <x:v>A-449</x:v>
      </x:c>
      <x:c r="B454" s="6" t="str">
        <x:v>C-A</x:v>
      </x:c>
      <x:c r="C454" s="6" t="n">
        <x:v>1</x:v>
      </x:c>
      <x:c r="D454" s="7" t="n">
        <x:v>46296</x:v>
      </x:c>
      <x:c r="E454" s="6" t="str">
        <x:v>SRC-UNCLAIMED</x:v>
      </x:c>
      <x:c r="F454" s="2" t="n">
        <x:f>IF(COUNTA(A454:E454)=0,"",COUNTIFS('Claims'!$B$6:$B$435,A454))</x:f>
        <x:v>0</x:v>
      </x:c>
      <x:c r="G454" s="2" t="str">
        <x:f>IF(COUNTA(A454:E454)=0,"",IF(H454&lt;&gt;"No issue","Unknown",IF(F454&gt;1,"Unknown",IF(F454=1,INDEX('Claims'!$C$6:$C$435,MATCH(A454,'Claims'!$B$6:$B$435,0)),IF(E454="SRC-UNCLAIMED","Unclaimed","Unknown")))))</x:f>
        <x:v>Unclaimed</x:v>
      </x:c>
      <x:c r="H454" s="2" t="str">
        <x:f>IF(COUNTA(A454:E454)=0,"",IF(OR(A454="",COUNTIFS($A$6:$A$505,A454)&lt;&gt;1,B454&lt;&gt;'Inputs'!$B$5,NOT(ISNUMBER(C454)),C454&lt;&gt;1),"Resolve","No issue"))</x:f>
        <x:v>No issue</x:v>
      </x:c>
    </x:row>
    <x:row r="455" ht="25" customHeight="1">
      <x:c r="A455" s="6" t="str">
        <x:v>A-450</x:v>
      </x:c>
      <x:c r="B455" s="6" t="str">
        <x:v>C-A</x:v>
      </x:c>
      <x:c r="C455" s="6" t="n">
        <x:v>1</x:v>
      </x:c>
      <x:c r="D455" s="7" t="n">
        <x:v>46296</x:v>
      </x:c>
      <x:c r="E455" s="6" t="str">
        <x:v>SRC-UNCLAIMED</x:v>
      </x:c>
      <x:c r="F455" s="2" t="n">
        <x:f>IF(COUNTA(A455:E455)=0,"",COUNTIFS('Claims'!$B$6:$B$435,A455))</x:f>
        <x:v>0</x:v>
      </x:c>
      <x:c r="G455" s="2" t="str">
        <x:f>IF(COUNTA(A455:E455)=0,"",IF(H455&lt;&gt;"No issue","Unknown",IF(F455&gt;1,"Unknown",IF(F455=1,INDEX('Claims'!$C$6:$C$435,MATCH(A455,'Claims'!$B$6:$B$435,0)),IF(E455="SRC-UNCLAIMED","Unclaimed","Unknown")))))</x:f>
        <x:v>Unclaimed</x:v>
      </x:c>
      <x:c r="H455" s="2" t="str">
        <x:f>IF(COUNTA(A455:E455)=0,"",IF(OR(A455="",COUNTIFS($A$6:$A$505,A455)&lt;&gt;1,B455&lt;&gt;'Inputs'!$B$5,NOT(ISNUMBER(C455)),C455&lt;&gt;1),"Resolve","No issue"))</x:f>
        <x:v>No issue</x:v>
      </x:c>
    </x:row>
    <x:row r="456" ht="25" customHeight="1">
      <x:c r="A456" s="6" t="str">
        <x:v>A-451</x:v>
      </x:c>
      <x:c r="B456" s="6" t="str">
        <x:v>C-A</x:v>
      </x:c>
      <x:c r="C456" s="6" t="n">
        <x:v>1</x:v>
      </x:c>
      <x:c r="D456" s="7" t="n">
        <x:v>46296</x:v>
      </x:c>
      <x:c r="E456" s="6" t="str">
        <x:v>SRC-UNCLAIMED</x:v>
      </x:c>
      <x:c r="F456" s="2" t="n">
        <x:f>IF(COUNTA(A456:E456)=0,"",COUNTIFS('Claims'!$B$6:$B$435,A456))</x:f>
        <x:v>0</x:v>
      </x:c>
      <x:c r="G456" s="2" t="str">
        <x:f>IF(COUNTA(A456:E456)=0,"",IF(H456&lt;&gt;"No issue","Unknown",IF(F456&gt;1,"Unknown",IF(F456=1,INDEX('Claims'!$C$6:$C$435,MATCH(A456,'Claims'!$B$6:$B$435,0)),IF(E456="SRC-UNCLAIMED","Unclaimed","Unknown")))))</x:f>
        <x:v>Unclaimed</x:v>
      </x:c>
      <x:c r="H456" s="2" t="str">
        <x:f>IF(COUNTA(A456:E456)=0,"",IF(OR(A456="",COUNTIFS($A$6:$A$505,A456)&lt;&gt;1,B456&lt;&gt;'Inputs'!$B$5,NOT(ISNUMBER(C456)),C456&lt;&gt;1),"Resolve","No issue"))</x:f>
        <x:v>No issue</x:v>
      </x:c>
    </x:row>
    <x:row r="457" ht="25" customHeight="1">
      <x:c r="A457" s="6" t="str">
        <x:v>A-452</x:v>
      </x:c>
      <x:c r="B457" s="6" t="str">
        <x:v>C-A</x:v>
      </x:c>
      <x:c r="C457" s="6" t="n">
        <x:v>1</x:v>
      </x:c>
      <x:c r="D457" s="7" t="n">
        <x:v>46296</x:v>
      </x:c>
      <x:c r="E457" s="6" t="str">
        <x:v>SRC-UNCLAIMED</x:v>
      </x:c>
      <x:c r="F457" s="2" t="n">
        <x:f>IF(COUNTA(A457:E457)=0,"",COUNTIFS('Claims'!$B$6:$B$435,A457))</x:f>
        <x:v>0</x:v>
      </x:c>
      <x:c r="G457" s="2" t="str">
        <x:f>IF(COUNTA(A457:E457)=0,"",IF(H457&lt;&gt;"No issue","Unknown",IF(F457&gt;1,"Unknown",IF(F457=1,INDEX('Claims'!$C$6:$C$435,MATCH(A457,'Claims'!$B$6:$B$435,0)),IF(E457="SRC-UNCLAIMED","Unclaimed","Unknown")))))</x:f>
        <x:v>Unclaimed</x:v>
      </x:c>
      <x:c r="H457" s="2" t="str">
        <x:f>IF(COUNTA(A457:E457)=0,"",IF(OR(A457="",COUNTIFS($A$6:$A$505,A457)&lt;&gt;1,B457&lt;&gt;'Inputs'!$B$5,NOT(ISNUMBER(C457)),C457&lt;&gt;1),"Resolve","No issue"))</x:f>
        <x:v>No issue</x:v>
      </x:c>
    </x:row>
    <x:row r="458" ht="25" customHeight="1">
      <x:c r="A458" s="6" t="str">
        <x:v>A-453</x:v>
      </x:c>
      <x:c r="B458" s="6" t="str">
        <x:v>C-A</x:v>
      </x:c>
      <x:c r="C458" s="6" t="n">
        <x:v>1</x:v>
      </x:c>
      <x:c r="D458" s="7" t="n">
        <x:v>46296</x:v>
      </x:c>
      <x:c r="E458" s="6" t="str">
        <x:v>SRC-UNCLAIMED</x:v>
      </x:c>
      <x:c r="F458" s="2" t="n">
        <x:f>IF(COUNTA(A458:E458)=0,"",COUNTIFS('Claims'!$B$6:$B$435,A458))</x:f>
        <x:v>0</x:v>
      </x:c>
      <x:c r="G458" s="2" t="str">
        <x:f>IF(COUNTA(A458:E458)=0,"",IF(H458&lt;&gt;"No issue","Unknown",IF(F458&gt;1,"Unknown",IF(F458=1,INDEX('Claims'!$C$6:$C$435,MATCH(A458,'Claims'!$B$6:$B$435,0)),IF(E458="SRC-UNCLAIMED","Unclaimed","Unknown")))))</x:f>
        <x:v>Unclaimed</x:v>
      </x:c>
      <x:c r="H458" s="2" t="str">
        <x:f>IF(COUNTA(A458:E458)=0,"",IF(OR(A458="",COUNTIFS($A$6:$A$505,A458)&lt;&gt;1,B458&lt;&gt;'Inputs'!$B$5,NOT(ISNUMBER(C458)),C458&lt;&gt;1),"Resolve","No issue"))</x:f>
        <x:v>No issue</x:v>
      </x:c>
    </x:row>
    <x:row r="459" ht="25" customHeight="1">
      <x:c r="A459" s="6" t="str">
        <x:v>A-454</x:v>
      </x:c>
      <x:c r="B459" s="6" t="str">
        <x:v>C-A</x:v>
      </x:c>
      <x:c r="C459" s="6" t="n">
        <x:v>1</x:v>
      </x:c>
      <x:c r="D459" s="7" t="n">
        <x:v>46296</x:v>
      </x:c>
      <x:c r="E459" s="6" t="str">
        <x:v>SRC-UNCLAIMED</x:v>
      </x:c>
      <x:c r="F459" s="2" t="n">
        <x:f>IF(COUNTA(A459:E459)=0,"",COUNTIFS('Claims'!$B$6:$B$435,A459))</x:f>
        <x:v>0</x:v>
      </x:c>
      <x:c r="G459" s="2" t="str">
        <x:f>IF(COUNTA(A459:E459)=0,"",IF(H459&lt;&gt;"No issue","Unknown",IF(F459&gt;1,"Unknown",IF(F459=1,INDEX('Claims'!$C$6:$C$435,MATCH(A459,'Claims'!$B$6:$B$435,0)),IF(E459="SRC-UNCLAIMED","Unclaimed","Unknown")))))</x:f>
        <x:v>Unclaimed</x:v>
      </x:c>
      <x:c r="H459" s="2" t="str">
        <x:f>IF(COUNTA(A459:E459)=0,"",IF(OR(A459="",COUNTIFS($A$6:$A$505,A459)&lt;&gt;1,B459&lt;&gt;'Inputs'!$B$5,NOT(ISNUMBER(C459)),C459&lt;&gt;1),"Resolve","No issue"))</x:f>
        <x:v>No issue</x:v>
      </x:c>
    </x:row>
    <x:row r="460" ht="25" customHeight="1">
      <x:c r="A460" s="6" t="str">
        <x:v>A-455</x:v>
      </x:c>
      <x:c r="B460" s="6" t="str">
        <x:v>C-A</x:v>
      </x:c>
      <x:c r="C460" s="6" t="n">
        <x:v>1</x:v>
      </x:c>
      <x:c r="D460" s="7" t="n">
        <x:v>46296</x:v>
      </x:c>
      <x:c r="E460" s="6" t="str">
        <x:v>SRC-UNCLAIMED</x:v>
      </x:c>
      <x:c r="F460" s="2" t="n">
        <x:f>IF(COUNTA(A460:E460)=0,"",COUNTIFS('Claims'!$B$6:$B$435,A460))</x:f>
        <x:v>0</x:v>
      </x:c>
      <x:c r="G460" s="2" t="str">
        <x:f>IF(COUNTA(A460:E460)=0,"",IF(H460&lt;&gt;"No issue","Unknown",IF(F460&gt;1,"Unknown",IF(F460=1,INDEX('Claims'!$C$6:$C$435,MATCH(A460,'Claims'!$B$6:$B$435,0)),IF(E460="SRC-UNCLAIMED","Unclaimed","Unknown")))))</x:f>
        <x:v>Unclaimed</x:v>
      </x:c>
      <x:c r="H460" s="2" t="str">
        <x:f>IF(COUNTA(A460:E460)=0,"",IF(OR(A460="",COUNTIFS($A$6:$A$505,A460)&lt;&gt;1,B460&lt;&gt;'Inputs'!$B$5,NOT(ISNUMBER(C460)),C460&lt;&gt;1),"Resolve","No issue"))</x:f>
        <x:v>No issue</x:v>
      </x:c>
    </x:row>
    <x:row r="461" ht="25" customHeight="1">
      <x:c r="A461" s="6" t="str">
        <x:v>A-456</x:v>
      </x:c>
      <x:c r="B461" s="6" t="str">
        <x:v>C-A</x:v>
      </x:c>
      <x:c r="C461" s="6" t="n">
        <x:v>1</x:v>
      </x:c>
      <x:c r="D461" s="7" t="n">
        <x:v>46296</x:v>
      </x:c>
      <x:c r="E461" s="6" t="str">
        <x:v>SRC-UNCLAIMED</x:v>
      </x:c>
      <x:c r="F461" s="2" t="n">
        <x:f>IF(COUNTA(A461:E461)=0,"",COUNTIFS('Claims'!$B$6:$B$435,A461))</x:f>
        <x:v>0</x:v>
      </x:c>
      <x:c r="G461" s="2" t="str">
        <x:f>IF(COUNTA(A461:E461)=0,"",IF(H461&lt;&gt;"No issue","Unknown",IF(F461&gt;1,"Unknown",IF(F461=1,INDEX('Claims'!$C$6:$C$435,MATCH(A461,'Claims'!$B$6:$B$435,0)),IF(E461="SRC-UNCLAIMED","Unclaimed","Unknown")))))</x:f>
        <x:v>Unclaimed</x:v>
      </x:c>
      <x:c r="H461" s="2" t="str">
        <x:f>IF(COUNTA(A461:E461)=0,"",IF(OR(A461="",COUNTIFS($A$6:$A$505,A461)&lt;&gt;1,B461&lt;&gt;'Inputs'!$B$5,NOT(ISNUMBER(C461)),C461&lt;&gt;1),"Resolve","No issue"))</x:f>
        <x:v>No issue</x:v>
      </x:c>
    </x:row>
    <x:row r="462" ht="25" customHeight="1">
      <x:c r="A462" s="6" t="str">
        <x:v>A-457</x:v>
      </x:c>
      <x:c r="B462" s="6" t="str">
        <x:v>C-A</x:v>
      </x:c>
      <x:c r="C462" s="6" t="n">
        <x:v>1</x:v>
      </x:c>
      <x:c r="D462" s="7" t="n">
        <x:v>46296</x:v>
      </x:c>
      <x:c r="E462" s="6" t="str">
        <x:v>SRC-UNCLAIMED</x:v>
      </x:c>
      <x:c r="F462" s="2" t="n">
        <x:f>IF(COUNTA(A462:E462)=0,"",COUNTIFS('Claims'!$B$6:$B$435,A462))</x:f>
        <x:v>0</x:v>
      </x:c>
      <x:c r="G462" s="2" t="str">
        <x:f>IF(COUNTA(A462:E462)=0,"",IF(H462&lt;&gt;"No issue","Unknown",IF(F462&gt;1,"Unknown",IF(F462=1,INDEX('Claims'!$C$6:$C$435,MATCH(A462,'Claims'!$B$6:$B$435,0)),IF(E462="SRC-UNCLAIMED","Unclaimed","Unknown")))))</x:f>
        <x:v>Unclaimed</x:v>
      </x:c>
      <x:c r="H462" s="2" t="str">
        <x:f>IF(COUNTA(A462:E462)=0,"",IF(OR(A462="",COUNTIFS($A$6:$A$505,A462)&lt;&gt;1,B462&lt;&gt;'Inputs'!$B$5,NOT(ISNUMBER(C462)),C462&lt;&gt;1),"Resolve","No issue"))</x:f>
        <x:v>No issue</x:v>
      </x:c>
    </x:row>
    <x:row r="463" ht="25" customHeight="1">
      <x:c r="A463" s="6" t="str">
        <x:v>A-458</x:v>
      </x:c>
      <x:c r="B463" s="6" t="str">
        <x:v>C-A</x:v>
      </x:c>
      <x:c r="C463" s="6" t="n">
        <x:v>1</x:v>
      </x:c>
      <x:c r="D463" s="7" t="n">
        <x:v>46296</x:v>
      </x:c>
      <x:c r="E463" s="6" t="str">
        <x:v>SRC-UNCLAIMED</x:v>
      </x:c>
      <x:c r="F463" s="2" t="n">
        <x:f>IF(COUNTA(A463:E463)=0,"",COUNTIFS('Claims'!$B$6:$B$435,A463))</x:f>
        <x:v>0</x:v>
      </x:c>
      <x:c r="G463" s="2" t="str">
        <x:f>IF(COUNTA(A463:E463)=0,"",IF(H463&lt;&gt;"No issue","Unknown",IF(F463&gt;1,"Unknown",IF(F463=1,INDEX('Claims'!$C$6:$C$435,MATCH(A463,'Claims'!$B$6:$B$435,0)),IF(E463="SRC-UNCLAIMED","Unclaimed","Unknown")))))</x:f>
        <x:v>Unclaimed</x:v>
      </x:c>
      <x:c r="H463" s="2" t="str">
        <x:f>IF(COUNTA(A463:E463)=0,"",IF(OR(A463="",COUNTIFS($A$6:$A$505,A463)&lt;&gt;1,B463&lt;&gt;'Inputs'!$B$5,NOT(ISNUMBER(C463)),C463&lt;&gt;1),"Resolve","No issue"))</x:f>
        <x:v>No issue</x:v>
      </x:c>
    </x:row>
    <x:row r="464" ht="25" customHeight="1">
      <x:c r="A464" s="6" t="str">
        <x:v>A-459</x:v>
      </x:c>
      <x:c r="B464" s="6" t="str">
        <x:v>C-A</x:v>
      </x:c>
      <x:c r="C464" s="6" t="n">
        <x:v>1</x:v>
      </x:c>
      <x:c r="D464" s="7" t="n">
        <x:v>46296</x:v>
      </x:c>
      <x:c r="E464" s="6" t="str">
        <x:v>SRC-UNCLAIMED</x:v>
      </x:c>
      <x:c r="F464" s="2" t="n">
        <x:f>IF(COUNTA(A464:E464)=0,"",COUNTIFS('Claims'!$B$6:$B$435,A464))</x:f>
        <x:v>0</x:v>
      </x:c>
      <x:c r="G464" s="2" t="str">
        <x:f>IF(COUNTA(A464:E464)=0,"",IF(H464&lt;&gt;"No issue","Unknown",IF(F464&gt;1,"Unknown",IF(F464=1,INDEX('Claims'!$C$6:$C$435,MATCH(A464,'Claims'!$B$6:$B$435,0)),IF(E464="SRC-UNCLAIMED","Unclaimed","Unknown")))))</x:f>
        <x:v>Unclaimed</x:v>
      </x:c>
      <x:c r="H464" s="2" t="str">
        <x:f>IF(COUNTA(A464:E464)=0,"",IF(OR(A464="",COUNTIFS($A$6:$A$505,A464)&lt;&gt;1,B464&lt;&gt;'Inputs'!$B$5,NOT(ISNUMBER(C464)),C464&lt;&gt;1),"Resolve","No issue"))</x:f>
        <x:v>No issue</x:v>
      </x:c>
    </x:row>
    <x:row r="465" ht="25" customHeight="1">
      <x:c r="A465" s="6" t="str">
        <x:v>A-460</x:v>
      </x:c>
      <x:c r="B465" s="6" t="str">
        <x:v>C-A</x:v>
      </x:c>
      <x:c r="C465" s="6" t="n">
        <x:v>1</x:v>
      </x:c>
      <x:c r="D465" s="7" t="n">
        <x:v>46296</x:v>
      </x:c>
      <x:c r="E465" s="6" t="str">
        <x:v>SRC-UNCLAIMED</x:v>
      </x:c>
      <x:c r="F465" s="2" t="n">
        <x:f>IF(COUNTA(A465:E465)=0,"",COUNTIFS('Claims'!$B$6:$B$435,A465))</x:f>
        <x:v>0</x:v>
      </x:c>
      <x:c r="G465" s="2" t="str">
        <x:f>IF(COUNTA(A465:E465)=0,"",IF(H465&lt;&gt;"No issue","Unknown",IF(F465&gt;1,"Unknown",IF(F465=1,INDEX('Claims'!$C$6:$C$435,MATCH(A465,'Claims'!$B$6:$B$435,0)),IF(E465="SRC-UNCLAIMED","Unclaimed","Unknown")))))</x:f>
        <x:v>Unclaimed</x:v>
      </x:c>
      <x:c r="H465" s="2" t="str">
        <x:f>IF(COUNTA(A465:E465)=0,"",IF(OR(A465="",COUNTIFS($A$6:$A$505,A465)&lt;&gt;1,B465&lt;&gt;'Inputs'!$B$5,NOT(ISNUMBER(C465)),C465&lt;&gt;1),"Resolve","No issue"))</x:f>
        <x:v>No issue</x:v>
      </x:c>
    </x:row>
    <x:row r="466" ht="25" customHeight="1">
      <x:c r="A466" s="6" t="str">
        <x:v>A-461</x:v>
      </x:c>
      <x:c r="B466" s="6" t="str">
        <x:v>C-A</x:v>
      </x:c>
      <x:c r="C466" s="6" t="n">
        <x:v>1</x:v>
      </x:c>
      <x:c r="D466" s="7" t="n">
        <x:v>46296</x:v>
      </x:c>
      <x:c r="E466" s="6" t="str">
        <x:v>SRC-UNCLAIMED</x:v>
      </x:c>
      <x:c r="F466" s="2" t="n">
        <x:f>IF(COUNTA(A466:E466)=0,"",COUNTIFS('Claims'!$B$6:$B$435,A466))</x:f>
        <x:v>0</x:v>
      </x:c>
      <x:c r="G466" s="2" t="str">
        <x:f>IF(COUNTA(A466:E466)=0,"",IF(H466&lt;&gt;"No issue","Unknown",IF(F466&gt;1,"Unknown",IF(F466=1,INDEX('Claims'!$C$6:$C$435,MATCH(A466,'Claims'!$B$6:$B$435,0)),IF(E466="SRC-UNCLAIMED","Unclaimed","Unknown")))))</x:f>
        <x:v>Unclaimed</x:v>
      </x:c>
      <x:c r="H466" s="2" t="str">
        <x:f>IF(COUNTA(A466:E466)=0,"",IF(OR(A466="",COUNTIFS($A$6:$A$505,A466)&lt;&gt;1,B466&lt;&gt;'Inputs'!$B$5,NOT(ISNUMBER(C466)),C466&lt;&gt;1),"Resolve","No issue"))</x:f>
        <x:v>No issue</x:v>
      </x:c>
    </x:row>
    <x:row r="467" ht="25" customHeight="1">
      <x:c r="A467" s="6" t="str">
        <x:v>A-462</x:v>
      </x:c>
      <x:c r="B467" s="6" t="str">
        <x:v>C-A</x:v>
      </x:c>
      <x:c r="C467" s="6" t="n">
        <x:v>1</x:v>
      </x:c>
      <x:c r="D467" s="7" t="n">
        <x:v>46296</x:v>
      </x:c>
      <x:c r="E467" s="6" t="str">
        <x:v>SRC-UNCLAIMED</x:v>
      </x:c>
      <x:c r="F467" s="2" t="n">
        <x:f>IF(COUNTA(A467:E467)=0,"",COUNTIFS('Claims'!$B$6:$B$435,A467))</x:f>
        <x:v>0</x:v>
      </x:c>
      <x:c r="G467" s="2" t="str">
        <x:f>IF(COUNTA(A467:E467)=0,"",IF(H467&lt;&gt;"No issue","Unknown",IF(F467&gt;1,"Unknown",IF(F467=1,INDEX('Claims'!$C$6:$C$435,MATCH(A467,'Claims'!$B$6:$B$435,0)),IF(E467="SRC-UNCLAIMED","Unclaimed","Unknown")))))</x:f>
        <x:v>Unclaimed</x:v>
      </x:c>
      <x:c r="H467" s="2" t="str">
        <x:f>IF(COUNTA(A467:E467)=0,"",IF(OR(A467="",COUNTIFS($A$6:$A$505,A467)&lt;&gt;1,B467&lt;&gt;'Inputs'!$B$5,NOT(ISNUMBER(C467)),C467&lt;&gt;1),"Resolve","No issue"))</x:f>
        <x:v>No issue</x:v>
      </x:c>
    </x:row>
    <x:row r="468" ht="25" customHeight="1">
      <x:c r="A468" s="6" t="str">
        <x:v>A-463</x:v>
      </x:c>
      <x:c r="B468" s="6" t="str">
        <x:v>C-A</x:v>
      </x:c>
      <x:c r="C468" s="6" t="n">
        <x:v>1</x:v>
      </x:c>
      <x:c r="D468" s="7" t="n">
        <x:v>46296</x:v>
      </x:c>
      <x:c r="E468" s="6" t="str">
        <x:v>SRC-UNCLAIMED</x:v>
      </x:c>
      <x:c r="F468" s="2" t="n">
        <x:f>IF(COUNTA(A468:E468)=0,"",COUNTIFS('Claims'!$B$6:$B$435,A468))</x:f>
        <x:v>0</x:v>
      </x:c>
      <x:c r="G468" s="2" t="str">
        <x:f>IF(COUNTA(A468:E468)=0,"",IF(H468&lt;&gt;"No issue","Unknown",IF(F468&gt;1,"Unknown",IF(F468=1,INDEX('Claims'!$C$6:$C$435,MATCH(A468,'Claims'!$B$6:$B$435,0)),IF(E468="SRC-UNCLAIMED","Unclaimed","Unknown")))))</x:f>
        <x:v>Unclaimed</x:v>
      </x:c>
      <x:c r="H468" s="2" t="str">
        <x:f>IF(COUNTA(A468:E468)=0,"",IF(OR(A468="",COUNTIFS($A$6:$A$505,A468)&lt;&gt;1,B468&lt;&gt;'Inputs'!$B$5,NOT(ISNUMBER(C468)),C468&lt;&gt;1),"Resolve","No issue"))</x:f>
        <x:v>No issue</x:v>
      </x:c>
    </x:row>
    <x:row r="469" ht="25" customHeight="1">
      <x:c r="A469" s="6" t="str">
        <x:v>A-464</x:v>
      </x:c>
      <x:c r="B469" s="6" t="str">
        <x:v>C-A</x:v>
      </x:c>
      <x:c r="C469" s="6" t="n">
        <x:v>1</x:v>
      </x:c>
      <x:c r="D469" s="7" t="n">
        <x:v>46296</x:v>
      </x:c>
      <x:c r="E469" s="6" t="str">
        <x:v>SRC-UNCLAIMED</x:v>
      </x:c>
      <x:c r="F469" s="2" t="n">
        <x:f>IF(COUNTA(A469:E469)=0,"",COUNTIFS('Claims'!$B$6:$B$435,A469))</x:f>
        <x:v>0</x:v>
      </x:c>
      <x:c r="G469" s="2" t="str">
        <x:f>IF(COUNTA(A469:E469)=0,"",IF(H469&lt;&gt;"No issue","Unknown",IF(F469&gt;1,"Unknown",IF(F469=1,INDEX('Claims'!$C$6:$C$435,MATCH(A469,'Claims'!$B$6:$B$435,0)),IF(E469="SRC-UNCLAIMED","Unclaimed","Unknown")))))</x:f>
        <x:v>Unclaimed</x:v>
      </x:c>
      <x:c r="H469" s="2" t="str">
        <x:f>IF(COUNTA(A469:E469)=0,"",IF(OR(A469="",COUNTIFS($A$6:$A$505,A469)&lt;&gt;1,B469&lt;&gt;'Inputs'!$B$5,NOT(ISNUMBER(C469)),C469&lt;&gt;1),"Resolve","No issue"))</x:f>
        <x:v>No issue</x:v>
      </x:c>
    </x:row>
    <x:row r="470" ht="25" customHeight="1">
      <x:c r="A470" s="6" t="str">
        <x:v>A-465</x:v>
      </x:c>
      <x:c r="B470" s="6" t="str">
        <x:v>C-A</x:v>
      </x:c>
      <x:c r="C470" s="6" t="n">
        <x:v>1</x:v>
      </x:c>
      <x:c r="D470" s="7" t="n">
        <x:v>46296</x:v>
      </x:c>
      <x:c r="E470" s="6" t="str">
        <x:v>SRC-UNCLAIMED</x:v>
      </x:c>
      <x:c r="F470" s="2" t="n">
        <x:f>IF(COUNTA(A470:E470)=0,"",COUNTIFS('Claims'!$B$6:$B$435,A470))</x:f>
        <x:v>0</x:v>
      </x:c>
      <x:c r="G470" s="2" t="str">
        <x:f>IF(COUNTA(A470:E470)=0,"",IF(H470&lt;&gt;"No issue","Unknown",IF(F470&gt;1,"Unknown",IF(F470=1,INDEX('Claims'!$C$6:$C$435,MATCH(A470,'Claims'!$B$6:$B$435,0)),IF(E470="SRC-UNCLAIMED","Unclaimed","Unknown")))))</x:f>
        <x:v>Unclaimed</x:v>
      </x:c>
      <x:c r="H470" s="2" t="str">
        <x:f>IF(COUNTA(A470:E470)=0,"",IF(OR(A470="",COUNTIFS($A$6:$A$505,A470)&lt;&gt;1,B470&lt;&gt;'Inputs'!$B$5,NOT(ISNUMBER(C470)),C470&lt;&gt;1),"Resolve","No issue"))</x:f>
        <x:v>No issue</x:v>
      </x:c>
    </x:row>
    <x:row r="471" ht="25" customHeight="1">
      <x:c r="A471" s="6" t="str">
        <x:v>A-466</x:v>
      </x:c>
      <x:c r="B471" s="6" t="str">
        <x:v>C-A</x:v>
      </x:c>
      <x:c r="C471" s="6" t="n">
        <x:v>1</x:v>
      </x:c>
      <x:c r="D471" s="7" t="n">
        <x:v>46296</x:v>
      </x:c>
      <x:c r="E471" s="6" t="str">
        <x:v>SRC-UNCLAIMED</x:v>
      </x:c>
      <x:c r="F471" s="2" t="n">
        <x:f>IF(COUNTA(A471:E471)=0,"",COUNTIFS('Claims'!$B$6:$B$435,A471))</x:f>
        <x:v>0</x:v>
      </x:c>
      <x:c r="G471" s="2" t="str">
        <x:f>IF(COUNTA(A471:E471)=0,"",IF(H471&lt;&gt;"No issue","Unknown",IF(F471&gt;1,"Unknown",IF(F471=1,INDEX('Claims'!$C$6:$C$435,MATCH(A471,'Claims'!$B$6:$B$435,0)),IF(E471="SRC-UNCLAIMED","Unclaimed","Unknown")))))</x:f>
        <x:v>Unclaimed</x:v>
      </x:c>
      <x:c r="H471" s="2" t="str">
        <x:f>IF(COUNTA(A471:E471)=0,"",IF(OR(A471="",COUNTIFS($A$6:$A$505,A471)&lt;&gt;1,B471&lt;&gt;'Inputs'!$B$5,NOT(ISNUMBER(C471)),C471&lt;&gt;1),"Resolve","No issue"))</x:f>
        <x:v>No issue</x:v>
      </x:c>
    </x:row>
    <x:row r="472" ht="25" customHeight="1">
      <x:c r="A472" s="6" t="str">
        <x:v>A-467</x:v>
      </x:c>
      <x:c r="B472" s="6" t="str">
        <x:v>C-A</x:v>
      </x:c>
      <x:c r="C472" s="6" t="n">
        <x:v>1</x:v>
      </x:c>
      <x:c r="D472" s="7" t="n">
        <x:v>46296</x:v>
      </x:c>
      <x:c r="E472" s="6" t="str">
        <x:v>SRC-UNCLAIMED</x:v>
      </x:c>
      <x:c r="F472" s="2" t="n">
        <x:f>IF(COUNTA(A472:E472)=0,"",COUNTIFS('Claims'!$B$6:$B$435,A472))</x:f>
        <x:v>0</x:v>
      </x:c>
      <x:c r="G472" s="2" t="str">
        <x:f>IF(COUNTA(A472:E472)=0,"",IF(H472&lt;&gt;"No issue","Unknown",IF(F472&gt;1,"Unknown",IF(F472=1,INDEX('Claims'!$C$6:$C$435,MATCH(A472,'Claims'!$B$6:$B$435,0)),IF(E472="SRC-UNCLAIMED","Unclaimed","Unknown")))))</x:f>
        <x:v>Unclaimed</x:v>
      </x:c>
      <x:c r="H472" s="2" t="str">
        <x:f>IF(COUNTA(A472:E472)=0,"",IF(OR(A472="",COUNTIFS($A$6:$A$505,A472)&lt;&gt;1,B472&lt;&gt;'Inputs'!$B$5,NOT(ISNUMBER(C472)),C472&lt;&gt;1),"Resolve","No issue"))</x:f>
        <x:v>No issue</x:v>
      </x:c>
    </x:row>
    <x:row r="473" ht="25" customHeight="1">
      <x:c r="A473" s="6" t="str">
        <x:v>A-468</x:v>
      </x:c>
      <x:c r="B473" s="6" t="str">
        <x:v>C-A</x:v>
      </x:c>
      <x:c r="C473" s="6" t="n">
        <x:v>1</x:v>
      </x:c>
      <x:c r="D473" s="7" t="n">
        <x:v>46296</x:v>
      </x:c>
      <x:c r="E473" s="6" t="str">
        <x:v>SRC-UNCLAIMED</x:v>
      </x:c>
      <x:c r="F473" s="2" t="n">
        <x:f>IF(COUNTA(A473:E473)=0,"",COUNTIFS('Claims'!$B$6:$B$435,A473))</x:f>
        <x:v>0</x:v>
      </x:c>
      <x:c r="G473" s="2" t="str">
        <x:f>IF(COUNTA(A473:E473)=0,"",IF(H473&lt;&gt;"No issue","Unknown",IF(F473&gt;1,"Unknown",IF(F473=1,INDEX('Claims'!$C$6:$C$435,MATCH(A473,'Claims'!$B$6:$B$435,0)),IF(E473="SRC-UNCLAIMED","Unclaimed","Unknown")))))</x:f>
        <x:v>Unclaimed</x:v>
      </x:c>
      <x:c r="H473" s="2" t="str">
        <x:f>IF(COUNTA(A473:E473)=0,"",IF(OR(A473="",COUNTIFS($A$6:$A$505,A473)&lt;&gt;1,B473&lt;&gt;'Inputs'!$B$5,NOT(ISNUMBER(C473)),C473&lt;&gt;1),"Resolve","No issue"))</x:f>
        <x:v>No issue</x:v>
      </x:c>
    </x:row>
    <x:row r="474" ht="25" customHeight="1">
      <x:c r="A474" s="6" t="str">
        <x:v>A-469</x:v>
      </x:c>
      <x:c r="B474" s="6" t="str">
        <x:v>C-A</x:v>
      </x:c>
      <x:c r="C474" s="6" t="n">
        <x:v>1</x:v>
      </x:c>
      <x:c r="D474" s="7" t="n">
        <x:v>46296</x:v>
      </x:c>
      <x:c r="E474" s="6" t="str">
        <x:v>SRC-UNCLAIMED</x:v>
      </x:c>
      <x:c r="F474" s="2" t="n">
        <x:f>IF(COUNTA(A474:E474)=0,"",COUNTIFS('Claims'!$B$6:$B$435,A474))</x:f>
        <x:v>0</x:v>
      </x:c>
      <x:c r="G474" s="2" t="str">
        <x:f>IF(COUNTA(A474:E474)=0,"",IF(H474&lt;&gt;"No issue","Unknown",IF(F474&gt;1,"Unknown",IF(F474=1,INDEX('Claims'!$C$6:$C$435,MATCH(A474,'Claims'!$B$6:$B$435,0)),IF(E474="SRC-UNCLAIMED","Unclaimed","Unknown")))))</x:f>
        <x:v>Unclaimed</x:v>
      </x:c>
      <x:c r="H474" s="2" t="str">
        <x:f>IF(COUNTA(A474:E474)=0,"",IF(OR(A474="",COUNTIFS($A$6:$A$505,A474)&lt;&gt;1,B474&lt;&gt;'Inputs'!$B$5,NOT(ISNUMBER(C474)),C474&lt;&gt;1),"Resolve","No issue"))</x:f>
        <x:v>No issue</x:v>
      </x:c>
    </x:row>
    <x:row r="475" ht="25" customHeight="1">
      <x:c r="A475" s="6" t="str">
        <x:v>A-470</x:v>
      </x:c>
      <x:c r="B475" s="6" t="str">
        <x:v>C-A</x:v>
      </x:c>
      <x:c r="C475" s="6" t="n">
        <x:v>1</x:v>
      </x:c>
      <x:c r="D475" s="7" t="n">
        <x:v>46296</x:v>
      </x:c>
      <x:c r="E475" s="6" t="str">
        <x:v>SRC-UNCLAIMED</x:v>
      </x:c>
      <x:c r="F475" s="2" t="n">
        <x:f>IF(COUNTA(A475:E475)=0,"",COUNTIFS('Claims'!$B$6:$B$435,A475))</x:f>
        <x:v>0</x:v>
      </x:c>
      <x:c r="G475" s="2" t="str">
        <x:f>IF(COUNTA(A475:E475)=0,"",IF(H475&lt;&gt;"No issue","Unknown",IF(F475&gt;1,"Unknown",IF(F475=1,INDEX('Claims'!$C$6:$C$435,MATCH(A475,'Claims'!$B$6:$B$435,0)),IF(E475="SRC-UNCLAIMED","Unclaimed","Unknown")))))</x:f>
        <x:v>Unclaimed</x:v>
      </x:c>
      <x:c r="H475" s="2" t="str">
        <x:f>IF(COUNTA(A475:E475)=0,"",IF(OR(A475="",COUNTIFS($A$6:$A$505,A475)&lt;&gt;1,B475&lt;&gt;'Inputs'!$B$5,NOT(ISNUMBER(C475)),C475&lt;&gt;1),"Resolve","No issue"))</x:f>
        <x:v>No issue</x:v>
      </x:c>
    </x:row>
    <x:row r="476" ht="25" customHeight="1">
      <x:c r="A476" s="6" t="str">
        <x:v>A-471</x:v>
      </x:c>
      <x:c r="B476" s="6" t="str">
        <x:v>C-A</x:v>
      </x:c>
      <x:c r="C476" s="6" t="n">
        <x:v>1</x:v>
      </x:c>
      <x:c r="D476" s="7" t="n">
        <x:v>46296</x:v>
      </x:c>
      <x:c r="E476" s="6" t="str">
        <x:v>SRC-UNCLAIMED</x:v>
      </x:c>
      <x:c r="F476" s="2" t="n">
        <x:f>IF(COUNTA(A476:E476)=0,"",COUNTIFS('Claims'!$B$6:$B$435,A476))</x:f>
        <x:v>0</x:v>
      </x:c>
      <x:c r="G476" s="2" t="str">
        <x:f>IF(COUNTA(A476:E476)=0,"",IF(H476&lt;&gt;"No issue","Unknown",IF(F476&gt;1,"Unknown",IF(F476=1,INDEX('Claims'!$C$6:$C$435,MATCH(A476,'Claims'!$B$6:$B$435,0)),IF(E476="SRC-UNCLAIMED","Unclaimed","Unknown")))))</x:f>
        <x:v>Unclaimed</x:v>
      </x:c>
      <x:c r="H476" s="2" t="str">
        <x:f>IF(COUNTA(A476:E476)=0,"",IF(OR(A476="",COUNTIFS($A$6:$A$505,A476)&lt;&gt;1,B476&lt;&gt;'Inputs'!$B$5,NOT(ISNUMBER(C476)),C476&lt;&gt;1),"Resolve","No issue"))</x:f>
        <x:v>No issue</x:v>
      </x:c>
    </x:row>
    <x:row r="477" ht="25" customHeight="1">
      <x:c r="A477" s="6" t="str">
        <x:v>A-472</x:v>
      </x:c>
      <x:c r="B477" s="6" t="str">
        <x:v>C-A</x:v>
      </x:c>
      <x:c r="C477" s="6" t="n">
        <x:v>1</x:v>
      </x:c>
      <x:c r="D477" s="7" t="n">
        <x:v>46296</x:v>
      </x:c>
      <x:c r="E477" s="6" t="str">
        <x:v>SRC-UNCLAIMED</x:v>
      </x:c>
      <x:c r="F477" s="2" t="n">
        <x:f>IF(COUNTA(A477:E477)=0,"",COUNTIFS('Claims'!$B$6:$B$435,A477))</x:f>
        <x:v>0</x:v>
      </x:c>
      <x:c r="G477" s="2" t="str">
        <x:f>IF(COUNTA(A477:E477)=0,"",IF(H477&lt;&gt;"No issue","Unknown",IF(F477&gt;1,"Unknown",IF(F477=1,INDEX('Claims'!$C$6:$C$435,MATCH(A477,'Claims'!$B$6:$B$435,0)),IF(E477="SRC-UNCLAIMED","Unclaimed","Unknown")))))</x:f>
        <x:v>Unclaimed</x:v>
      </x:c>
      <x:c r="H477" s="2" t="str">
        <x:f>IF(COUNTA(A477:E477)=0,"",IF(OR(A477="",COUNTIFS($A$6:$A$505,A477)&lt;&gt;1,B477&lt;&gt;'Inputs'!$B$5,NOT(ISNUMBER(C477)),C477&lt;&gt;1),"Resolve","No issue"))</x:f>
        <x:v>No issue</x:v>
      </x:c>
    </x:row>
    <x:row r="478" ht="25" customHeight="1">
      <x:c r="A478" s="6" t="str">
        <x:v>A-473</x:v>
      </x:c>
      <x:c r="B478" s="6" t="str">
        <x:v>C-A</x:v>
      </x:c>
      <x:c r="C478" s="6" t="n">
        <x:v>1</x:v>
      </x:c>
      <x:c r="D478" s="7" t="n">
        <x:v>46296</x:v>
      </x:c>
      <x:c r="E478" s="6" t="str">
        <x:v>SRC-UNCLAIMED</x:v>
      </x:c>
      <x:c r="F478" s="2" t="n">
        <x:f>IF(COUNTA(A478:E478)=0,"",COUNTIFS('Claims'!$B$6:$B$435,A478))</x:f>
        <x:v>0</x:v>
      </x:c>
      <x:c r="G478" s="2" t="str">
        <x:f>IF(COUNTA(A478:E478)=0,"",IF(H478&lt;&gt;"No issue","Unknown",IF(F478&gt;1,"Unknown",IF(F478=1,INDEX('Claims'!$C$6:$C$435,MATCH(A478,'Claims'!$B$6:$B$435,0)),IF(E478="SRC-UNCLAIMED","Unclaimed","Unknown")))))</x:f>
        <x:v>Unclaimed</x:v>
      </x:c>
      <x:c r="H478" s="2" t="str">
        <x:f>IF(COUNTA(A478:E478)=0,"",IF(OR(A478="",COUNTIFS($A$6:$A$505,A478)&lt;&gt;1,B478&lt;&gt;'Inputs'!$B$5,NOT(ISNUMBER(C478)),C478&lt;&gt;1),"Resolve","No issue"))</x:f>
        <x:v>No issue</x:v>
      </x:c>
    </x:row>
    <x:row r="479" ht="25" customHeight="1">
      <x:c r="A479" s="6" t="str">
        <x:v>A-474</x:v>
      </x:c>
      <x:c r="B479" s="6" t="str">
        <x:v>C-A</x:v>
      </x:c>
      <x:c r="C479" s="6" t="n">
        <x:v>1</x:v>
      </x:c>
      <x:c r="D479" s="7" t="n">
        <x:v>46296</x:v>
      </x:c>
      <x:c r="E479" s="6" t="str">
        <x:v>SRC-UNCLAIMED</x:v>
      </x:c>
      <x:c r="F479" s="2" t="n">
        <x:f>IF(COUNTA(A479:E479)=0,"",COUNTIFS('Claims'!$B$6:$B$435,A479))</x:f>
        <x:v>0</x:v>
      </x:c>
      <x:c r="G479" s="2" t="str">
        <x:f>IF(COUNTA(A479:E479)=0,"",IF(H479&lt;&gt;"No issue","Unknown",IF(F479&gt;1,"Unknown",IF(F479=1,INDEX('Claims'!$C$6:$C$435,MATCH(A479,'Claims'!$B$6:$B$435,0)),IF(E479="SRC-UNCLAIMED","Unclaimed","Unknown")))))</x:f>
        <x:v>Unclaimed</x:v>
      </x:c>
      <x:c r="H479" s="2" t="str">
        <x:f>IF(COUNTA(A479:E479)=0,"",IF(OR(A479="",COUNTIFS($A$6:$A$505,A479)&lt;&gt;1,B479&lt;&gt;'Inputs'!$B$5,NOT(ISNUMBER(C479)),C479&lt;&gt;1),"Resolve","No issue"))</x:f>
        <x:v>No issue</x:v>
      </x:c>
    </x:row>
    <x:row r="480" ht="25" customHeight="1">
      <x:c r="A480" s="6" t="str">
        <x:v>A-475</x:v>
      </x:c>
      <x:c r="B480" s="6" t="str">
        <x:v>C-A</x:v>
      </x:c>
      <x:c r="C480" s="6" t="n">
        <x:v>1</x:v>
      </x:c>
      <x:c r="D480" s="7" t="n">
        <x:v>46296</x:v>
      </x:c>
      <x:c r="E480" s="6" t="str">
        <x:v>SRC-UNCLAIMED</x:v>
      </x:c>
      <x:c r="F480" s="2" t="n">
        <x:f>IF(COUNTA(A480:E480)=0,"",COUNTIFS('Claims'!$B$6:$B$435,A480))</x:f>
        <x:v>0</x:v>
      </x:c>
      <x:c r="G480" s="2" t="str">
        <x:f>IF(COUNTA(A480:E480)=0,"",IF(H480&lt;&gt;"No issue","Unknown",IF(F480&gt;1,"Unknown",IF(F480=1,INDEX('Claims'!$C$6:$C$435,MATCH(A480,'Claims'!$B$6:$B$435,0)),IF(E480="SRC-UNCLAIMED","Unclaimed","Unknown")))))</x:f>
        <x:v>Unclaimed</x:v>
      </x:c>
      <x:c r="H480" s="2" t="str">
        <x:f>IF(COUNTA(A480:E480)=0,"",IF(OR(A480="",COUNTIFS($A$6:$A$505,A480)&lt;&gt;1,B480&lt;&gt;'Inputs'!$B$5,NOT(ISNUMBER(C480)),C480&lt;&gt;1),"Resolve","No issue"))</x:f>
        <x:v>No issue</x:v>
      </x:c>
    </x:row>
    <x:row r="481" ht="25" customHeight="1">
      <x:c r="A481" s="6" t="str">
        <x:v>A-476</x:v>
      </x:c>
      <x:c r="B481" s="6" t="str">
        <x:v>C-A</x:v>
      </x:c>
      <x:c r="C481" s="6" t="n">
        <x:v>1</x:v>
      </x:c>
      <x:c r="D481" s="7" t="n">
        <x:v>46296</x:v>
      </x:c>
      <x:c r="E481" s="6" t="str">
        <x:v>SRC-UNCLAIMED</x:v>
      </x:c>
      <x:c r="F481" s="2" t="n">
        <x:f>IF(COUNTA(A481:E481)=0,"",COUNTIFS('Claims'!$B$6:$B$435,A481))</x:f>
        <x:v>0</x:v>
      </x:c>
      <x:c r="G481" s="2" t="str">
        <x:f>IF(COUNTA(A481:E481)=0,"",IF(H481&lt;&gt;"No issue","Unknown",IF(F481&gt;1,"Unknown",IF(F481=1,INDEX('Claims'!$C$6:$C$435,MATCH(A481,'Claims'!$B$6:$B$435,0)),IF(E481="SRC-UNCLAIMED","Unclaimed","Unknown")))))</x:f>
        <x:v>Unclaimed</x:v>
      </x:c>
      <x:c r="H481" s="2" t="str">
        <x:f>IF(COUNTA(A481:E481)=0,"",IF(OR(A481="",COUNTIFS($A$6:$A$505,A481)&lt;&gt;1,B481&lt;&gt;'Inputs'!$B$5,NOT(ISNUMBER(C481)),C481&lt;&gt;1),"Resolve","No issue"))</x:f>
        <x:v>No issue</x:v>
      </x:c>
    </x:row>
    <x:row r="482" ht="25" customHeight="1">
      <x:c r="A482" s="6" t="str">
        <x:v>A-477</x:v>
      </x:c>
      <x:c r="B482" s="6" t="str">
        <x:v>C-A</x:v>
      </x:c>
      <x:c r="C482" s="6" t="n">
        <x:v>1</x:v>
      </x:c>
      <x:c r="D482" s="7" t="n">
        <x:v>46296</x:v>
      </x:c>
      <x:c r="E482" s="6" t="str">
        <x:v>SRC-UNCLAIMED</x:v>
      </x:c>
      <x:c r="F482" s="2" t="n">
        <x:f>IF(COUNTA(A482:E482)=0,"",COUNTIFS('Claims'!$B$6:$B$435,A482))</x:f>
        <x:v>0</x:v>
      </x:c>
      <x:c r="G482" s="2" t="str">
        <x:f>IF(COUNTA(A482:E482)=0,"",IF(H482&lt;&gt;"No issue","Unknown",IF(F482&gt;1,"Unknown",IF(F482=1,INDEX('Claims'!$C$6:$C$435,MATCH(A482,'Claims'!$B$6:$B$435,0)),IF(E482="SRC-UNCLAIMED","Unclaimed","Unknown")))))</x:f>
        <x:v>Unclaimed</x:v>
      </x:c>
      <x:c r="H482" s="2" t="str">
        <x:f>IF(COUNTA(A482:E482)=0,"",IF(OR(A482="",COUNTIFS($A$6:$A$505,A482)&lt;&gt;1,B482&lt;&gt;'Inputs'!$B$5,NOT(ISNUMBER(C482)),C482&lt;&gt;1),"Resolve","No issue"))</x:f>
        <x:v>No issue</x:v>
      </x:c>
    </x:row>
    <x:row r="483" ht="25" customHeight="1">
      <x:c r="A483" s="6" t="str">
        <x:v>A-478</x:v>
      </x:c>
      <x:c r="B483" s="6" t="str">
        <x:v>C-A</x:v>
      </x:c>
      <x:c r="C483" s="6" t="n">
        <x:v>1</x:v>
      </x:c>
      <x:c r="D483" s="7" t="n">
        <x:v>46296</x:v>
      </x:c>
      <x:c r="E483" s="6" t="str">
        <x:v>SRC-UNCLAIMED</x:v>
      </x:c>
      <x:c r="F483" s="2" t="n">
        <x:f>IF(COUNTA(A483:E483)=0,"",COUNTIFS('Claims'!$B$6:$B$435,A483))</x:f>
        <x:v>0</x:v>
      </x:c>
      <x:c r="G483" s="2" t="str">
        <x:f>IF(COUNTA(A483:E483)=0,"",IF(H483&lt;&gt;"No issue","Unknown",IF(F483&gt;1,"Unknown",IF(F483=1,INDEX('Claims'!$C$6:$C$435,MATCH(A483,'Claims'!$B$6:$B$435,0)),IF(E483="SRC-UNCLAIMED","Unclaimed","Unknown")))))</x:f>
        <x:v>Unclaimed</x:v>
      </x:c>
      <x:c r="H483" s="2" t="str">
        <x:f>IF(COUNTA(A483:E483)=0,"",IF(OR(A483="",COUNTIFS($A$6:$A$505,A483)&lt;&gt;1,B483&lt;&gt;'Inputs'!$B$5,NOT(ISNUMBER(C483)),C483&lt;&gt;1),"Resolve","No issue"))</x:f>
        <x:v>No issue</x:v>
      </x:c>
    </x:row>
    <x:row r="484" ht="25" customHeight="1">
      <x:c r="A484" s="6" t="str">
        <x:v>A-479</x:v>
      </x:c>
      <x:c r="B484" s="6" t="str">
        <x:v>C-A</x:v>
      </x:c>
      <x:c r="C484" s="6" t="n">
        <x:v>1</x:v>
      </x:c>
      <x:c r="D484" s="7" t="n">
        <x:v>46296</x:v>
      </x:c>
      <x:c r="E484" s="6" t="str">
        <x:v>SRC-UNCLAIMED</x:v>
      </x:c>
      <x:c r="F484" s="2" t="n">
        <x:f>IF(COUNTA(A484:E484)=0,"",COUNTIFS('Claims'!$B$6:$B$435,A484))</x:f>
        <x:v>0</x:v>
      </x:c>
      <x:c r="G484" s="2" t="str">
        <x:f>IF(COUNTA(A484:E484)=0,"",IF(H484&lt;&gt;"No issue","Unknown",IF(F484&gt;1,"Unknown",IF(F484=1,INDEX('Claims'!$C$6:$C$435,MATCH(A484,'Claims'!$B$6:$B$435,0)),IF(E484="SRC-UNCLAIMED","Unclaimed","Unknown")))))</x:f>
        <x:v>Unclaimed</x:v>
      </x:c>
      <x:c r="H484" s="2" t="str">
        <x:f>IF(COUNTA(A484:E484)=0,"",IF(OR(A484="",COUNTIFS($A$6:$A$505,A484)&lt;&gt;1,B484&lt;&gt;'Inputs'!$B$5,NOT(ISNUMBER(C484)),C484&lt;&gt;1),"Resolve","No issue"))</x:f>
        <x:v>No issue</x:v>
      </x:c>
    </x:row>
    <x:row r="485" ht="25" customHeight="1">
      <x:c r="A485" s="6" t="str">
        <x:v>A-480</x:v>
      </x:c>
      <x:c r="B485" s="6" t="str">
        <x:v>C-A</x:v>
      </x:c>
      <x:c r="C485" s="6" t="n">
        <x:v>1</x:v>
      </x:c>
      <x:c r="D485" s="7" t="n">
        <x:v>46296</x:v>
      </x:c>
      <x:c r="E485" s="6" t="str">
        <x:v>SRC-UNCLAIMED</x:v>
      </x:c>
      <x:c r="F485" s="2" t="n">
        <x:f>IF(COUNTA(A485:E485)=0,"",COUNTIFS('Claims'!$B$6:$B$435,A485))</x:f>
        <x:v>0</x:v>
      </x:c>
      <x:c r="G485" s="2" t="str">
        <x:f>IF(COUNTA(A485:E485)=0,"",IF(H485&lt;&gt;"No issue","Unknown",IF(F485&gt;1,"Unknown",IF(F485=1,INDEX('Claims'!$C$6:$C$435,MATCH(A485,'Claims'!$B$6:$B$435,0)),IF(E485="SRC-UNCLAIMED","Unclaimed","Unknown")))))</x:f>
        <x:v>Unclaimed</x:v>
      </x:c>
      <x:c r="H485" s="2" t="str">
        <x:f>IF(COUNTA(A485:E485)=0,"",IF(OR(A485="",COUNTIFS($A$6:$A$505,A485)&lt;&gt;1,B485&lt;&gt;'Inputs'!$B$5,NOT(ISNUMBER(C485)),C485&lt;&gt;1),"Resolve","No issue"))</x:f>
        <x:v>No issue</x:v>
      </x:c>
    </x:row>
    <x:row r="486" ht="25" customHeight="1">
      <x:c r="A486" s="6" t="str">
        <x:v>A-481</x:v>
      </x:c>
      <x:c r="B486" s="6" t="str">
        <x:v>C-A</x:v>
      </x:c>
      <x:c r="C486" s="6" t="n">
        <x:v>1</x:v>
      </x:c>
      <x:c r="D486" s="7" t="n">
        <x:v>46296</x:v>
      </x:c>
      <x:c r="E486" s="6" t="str">
        <x:v>SRC-UNCLAIMED</x:v>
      </x:c>
      <x:c r="F486" s="2" t="n">
        <x:f>IF(COUNTA(A486:E486)=0,"",COUNTIFS('Claims'!$B$6:$B$435,A486))</x:f>
        <x:v>0</x:v>
      </x:c>
      <x:c r="G486" s="2" t="str">
        <x:f>IF(COUNTA(A486:E486)=0,"",IF(H486&lt;&gt;"No issue","Unknown",IF(F486&gt;1,"Unknown",IF(F486=1,INDEX('Claims'!$C$6:$C$435,MATCH(A486,'Claims'!$B$6:$B$435,0)),IF(E486="SRC-UNCLAIMED","Unclaimed","Unknown")))))</x:f>
        <x:v>Unclaimed</x:v>
      </x:c>
      <x:c r="H486" s="2" t="str">
        <x:f>IF(COUNTA(A486:E486)=0,"",IF(OR(A486="",COUNTIFS($A$6:$A$505,A486)&lt;&gt;1,B486&lt;&gt;'Inputs'!$B$5,NOT(ISNUMBER(C486)),C486&lt;&gt;1),"Resolve","No issue"))</x:f>
        <x:v>No issue</x:v>
      </x:c>
    </x:row>
    <x:row r="487" ht="25" customHeight="1">
      <x:c r="A487" s="6" t="str">
        <x:v>A-482</x:v>
      </x:c>
      <x:c r="B487" s="6" t="str">
        <x:v>C-A</x:v>
      </x:c>
      <x:c r="C487" s="6" t="n">
        <x:v>1</x:v>
      </x:c>
      <x:c r="D487" s="7" t="n">
        <x:v>46296</x:v>
      </x:c>
      <x:c r="E487" s="6" t="str">
        <x:v>SRC-UNCLAIMED</x:v>
      </x:c>
      <x:c r="F487" s="2" t="n">
        <x:f>IF(COUNTA(A487:E487)=0,"",COUNTIFS('Claims'!$B$6:$B$435,A487))</x:f>
        <x:v>0</x:v>
      </x:c>
      <x:c r="G487" s="2" t="str">
        <x:f>IF(COUNTA(A487:E487)=0,"",IF(H487&lt;&gt;"No issue","Unknown",IF(F487&gt;1,"Unknown",IF(F487=1,INDEX('Claims'!$C$6:$C$435,MATCH(A487,'Claims'!$B$6:$B$435,0)),IF(E487="SRC-UNCLAIMED","Unclaimed","Unknown")))))</x:f>
        <x:v>Unclaimed</x:v>
      </x:c>
      <x:c r="H487" s="2" t="str">
        <x:f>IF(COUNTA(A487:E487)=0,"",IF(OR(A487="",COUNTIFS($A$6:$A$505,A487)&lt;&gt;1,B487&lt;&gt;'Inputs'!$B$5,NOT(ISNUMBER(C487)),C487&lt;&gt;1),"Resolve","No issue"))</x:f>
        <x:v>No issue</x:v>
      </x:c>
    </x:row>
    <x:row r="488" ht="25" customHeight="1">
      <x:c r="A488" s="6" t="str">
        <x:v>A-483</x:v>
      </x:c>
      <x:c r="B488" s="6" t="str">
        <x:v>C-A</x:v>
      </x:c>
      <x:c r="C488" s="6" t="n">
        <x:v>1</x:v>
      </x:c>
      <x:c r="D488" s="7" t="n">
        <x:v>46296</x:v>
      </x:c>
      <x:c r="E488" s="6" t="str">
        <x:v>SRC-UNCLAIMED</x:v>
      </x:c>
      <x:c r="F488" s="2" t="n">
        <x:f>IF(COUNTA(A488:E488)=0,"",COUNTIFS('Claims'!$B$6:$B$435,A488))</x:f>
        <x:v>0</x:v>
      </x:c>
      <x:c r="G488" s="2" t="str">
        <x:f>IF(COUNTA(A488:E488)=0,"",IF(H488&lt;&gt;"No issue","Unknown",IF(F488&gt;1,"Unknown",IF(F488=1,INDEX('Claims'!$C$6:$C$435,MATCH(A488,'Claims'!$B$6:$B$435,0)),IF(E488="SRC-UNCLAIMED","Unclaimed","Unknown")))))</x:f>
        <x:v>Unclaimed</x:v>
      </x:c>
      <x:c r="H488" s="2" t="str">
        <x:f>IF(COUNTA(A488:E488)=0,"",IF(OR(A488="",COUNTIFS($A$6:$A$505,A488)&lt;&gt;1,B488&lt;&gt;'Inputs'!$B$5,NOT(ISNUMBER(C488)),C488&lt;&gt;1),"Resolve","No issue"))</x:f>
        <x:v>No issue</x:v>
      </x:c>
    </x:row>
    <x:row r="489" ht="25" customHeight="1">
      <x:c r="A489" s="6" t="str">
        <x:v>A-484</x:v>
      </x:c>
      <x:c r="B489" s="6" t="str">
        <x:v>C-A</x:v>
      </x:c>
      <x:c r="C489" s="6" t="n">
        <x:v>1</x:v>
      </x:c>
      <x:c r="D489" s="7" t="n">
        <x:v>46296</x:v>
      </x:c>
      <x:c r="E489" s="6" t="str">
        <x:v>SRC-UNCLAIMED</x:v>
      </x:c>
      <x:c r="F489" s="2" t="n">
        <x:f>IF(COUNTA(A489:E489)=0,"",COUNTIFS('Claims'!$B$6:$B$435,A489))</x:f>
        <x:v>0</x:v>
      </x:c>
      <x:c r="G489" s="2" t="str">
        <x:f>IF(COUNTA(A489:E489)=0,"",IF(H489&lt;&gt;"No issue","Unknown",IF(F489&gt;1,"Unknown",IF(F489=1,INDEX('Claims'!$C$6:$C$435,MATCH(A489,'Claims'!$B$6:$B$435,0)),IF(E489="SRC-UNCLAIMED","Unclaimed","Unknown")))))</x:f>
        <x:v>Unclaimed</x:v>
      </x:c>
      <x:c r="H489" s="2" t="str">
        <x:f>IF(COUNTA(A489:E489)=0,"",IF(OR(A489="",COUNTIFS($A$6:$A$505,A489)&lt;&gt;1,B489&lt;&gt;'Inputs'!$B$5,NOT(ISNUMBER(C489)),C489&lt;&gt;1),"Resolve","No issue"))</x:f>
        <x:v>No issue</x:v>
      </x:c>
    </x:row>
    <x:row r="490" ht="25" customHeight="1">
      <x:c r="A490" s="6" t="str">
        <x:v>A-485</x:v>
      </x:c>
      <x:c r="B490" s="6" t="str">
        <x:v>C-A</x:v>
      </x:c>
      <x:c r="C490" s="6" t="n">
        <x:v>1</x:v>
      </x:c>
      <x:c r="D490" s="7" t="n">
        <x:v>46296</x:v>
      </x:c>
      <x:c r="E490" s="6" t="str">
        <x:v>SRC-UNCLAIMED</x:v>
      </x:c>
      <x:c r="F490" s="2" t="n">
        <x:f>IF(COUNTA(A490:E490)=0,"",COUNTIFS('Claims'!$B$6:$B$435,A490))</x:f>
        <x:v>0</x:v>
      </x:c>
      <x:c r="G490" s="2" t="str">
        <x:f>IF(COUNTA(A490:E490)=0,"",IF(H490&lt;&gt;"No issue","Unknown",IF(F490&gt;1,"Unknown",IF(F490=1,INDEX('Claims'!$C$6:$C$435,MATCH(A490,'Claims'!$B$6:$B$435,0)),IF(E490="SRC-UNCLAIMED","Unclaimed","Unknown")))))</x:f>
        <x:v>Unclaimed</x:v>
      </x:c>
      <x:c r="H490" s="2" t="str">
        <x:f>IF(COUNTA(A490:E490)=0,"",IF(OR(A490="",COUNTIFS($A$6:$A$505,A490)&lt;&gt;1,B490&lt;&gt;'Inputs'!$B$5,NOT(ISNUMBER(C490)),C490&lt;&gt;1),"Resolve","No issue"))</x:f>
        <x:v>No issue</x:v>
      </x:c>
    </x:row>
    <x:row r="491" ht="25" customHeight="1">
      <x:c r="A491" s="6" t="str">
        <x:v>A-486</x:v>
      </x:c>
      <x:c r="B491" s="6" t="str">
        <x:v>C-A</x:v>
      </x:c>
      <x:c r="C491" s="6" t="n">
        <x:v>1</x:v>
      </x:c>
      <x:c r="D491" s="7" t="n">
        <x:v>46296</x:v>
      </x:c>
      <x:c r="E491" s="6" t="str">
        <x:v>SRC-UNCLAIMED</x:v>
      </x:c>
      <x:c r="F491" s="2" t="n">
        <x:f>IF(COUNTA(A491:E491)=0,"",COUNTIFS('Claims'!$B$6:$B$435,A491))</x:f>
        <x:v>0</x:v>
      </x:c>
      <x:c r="G491" s="2" t="str">
        <x:f>IF(COUNTA(A491:E491)=0,"",IF(H491&lt;&gt;"No issue","Unknown",IF(F491&gt;1,"Unknown",IF(F491=1,INDEX('Claims'!$C$6:$C$435,MATCH(A491,'Claims'!$B$6:$B$435,0)),IF(E491="SRC-UNCLAIMED","Unclaimed","Unknown")))))</x:f>
        <x:v>Unclaimed</x:v>
      </x:c>
      <x:c r="H491" s="2" t="str">
        <x:f>IF(COUNTA(A491:E491)=0,"",IF(OR(A491="",COUNTIFS($A$6:$A$505,A491)&lt;&gt;1,B491&lt;&gt;'Inputs'!$B$5,NOT(ISNUMBER(C491)),C491&lt;&gt;1),"Resolve","No issue"))</x:f>
        <x:v>No issue</x:v>
      </x:c>
    </x:row>
    <x:row r="492" ht="25" customHeight="1">
      <x:c r="A492" s="6" t="str">
        <x:v>A-487</x:v>
      </x:c>
      <x:c r="B492" s="6" t="str">
        <x:v>C-A</x:v>
      </x:c>
      <x:c r="C492" s="6" t="n">
        <x:v>1</x:v>
      </x:c>
      <x:c r="D492" s="7" t="n">
        <x:v>46296</x:v>
      </x:c>
      <x:c r="E492" s="6" t="str">
        <x:v>SRC-UNCLAIMED</x:v>
      </x:c>
      <x:c r="F492" s="2" t="n">
        <x:f>IF(COUNTA(A492:E492)=0,"",COUNTIFS('Claims'!$B$6:$B$435,A492))</x:f>
        <x:v>0</x:v>
      </x:c>
      <x:c r="G492" s="2" t="str">
        <x:f>IF(COUNTA(A492:E492)=0,"",IF(H492&lt;&gt;"No issue","Unknown",IF(F492&gt;1,"Unknown",IF(F492=1,INDEX('Claims'!$C$6:$C$435,MATCH(A492,'Claims'!$B$6:$B$435,0)),IF(E492="SRC-UNCLAIMED","Unclaimed","Unknown")))))</x:f>
        <x:v>Unclaimed</x:v>
      </x:c>
      <x:c r="H492" s="2" t="str">
        <x:f>IF(COUNTA(A492:E492)=0,"",IF(OR(A492="",COUNTIFS($A$6:$A$505,A492)&lt;&gt;1,B492&lt;&gt;'Inputs'!$B$5,NOT(ISNUMBER(C492)),C492&lt;&gt;1),"Resolve","No issue"))</x:f>
        <x:v>No issue</x:v>
      </x:c>
    </x:row>
    <x:row r="493" ht="25" customHeight="1">
      <x:c r="A493" s="6" t="str">
        <x:v>A-488</x:v>
      </x:c>
      <x:c r="B493" s="6" t="str">
        <x:v>C-A</x:v>
      </x:c>
      <x:c r="C493" s="6" t="n">
        <x:v>1</x:v>
      </x:c>
      <x:c r="D493" s="7" t="n">
        <x:v>46296</x:v>
      </x:c>
      <x:c r="E493" s="6" t="str">
        <x:v>SRC-UNCLAIMED</x:v>
      </x:c>
      <x:c r="F493" s="2" t="n">
        <x:f>IF(COUNTA(A493:E493)=0,"",COUNTIFS('Claims'!$B$6:$B$435,A493))</x:f>
        <x:v>0</x:v>
      </x:c>
      <x:c r="G493" s="2" t="str">
        <x:f>IF(COUNTA(A493:E493)=0,"",IF(H493&lt;&gt;"No issue","Unknown",IF(F493&gt;1,"Unknown",IF(F493=1,INDEX('Claims'!$C$6:$C$435,MATCH(A493,'Claims'!$B$6:$B$435,0)),IF(E493="SRC-UNCLAIMED","Unclaimed","Unknown")))))</x:f>
        <x:v>Unclaimed</x:v>
      </x:c>
      <x:c r="H493" s="2" t="str">
        <x:f>IF(COUNTA(A493:E493)=0,"",IF(OR(A493="",COUNTIFS($A$6:$A$505,A493)&lt;&gt;1,B493&lt;&gt;'Inputs'!$B$5,NOT(ISNUMBER(C493)),C493&lt;&gt;1),"Resolve","No issue"))</x:f>
        <x:v>No issue</x:v>
      </x:c>
    </x:row>
    <x:row r="494" ht="25" customHeight="1">
      <x:c r="A494" s="6" t="str">
        <x:v>A-489</x:v>
      </x:c>
      <x:c r="B494" s="6" t="str">
        <x:v>C-A</x:v>
      </x:c>
      <x:c r="C494" s="6" t="n">
        <x:v>1</x:v>
      </x:c>
      <x:c r="D494" s="7" t="n">
        <x:v>46296</x:v>
      </x:c>
      <x:c r="E494" s="6" t="str">
        <x:v>SRC-ORD-489</x:v>
      </x:c>
      <x:c r="F494" s="2" t="n">
        <x:f>IF(COUNTA(A494:E494)=0,"",COUNTIFS('Claims'!$B$6:$B$435,A494))</x:f>
        <x:v>0</x:v>
      </x:c>
      <x:c r="G494" s="2" t="str">
        <x:f>IF(COUNTA(A494:E494)=0,"",IF(H494&lt;&gt;"No issue","Unknown",IF(F494&gt;1,"Unknown",IF(F494=1,INDEX('Claims'!$C$6:$C$435,MATCH(A494,'Claims'!$B$6:$B$435,0)),IF(E494="SRC-UNCLAIMED","Unclaimed","Unknown")))))</x:f>
        <x:v>Unknown</x:v>
      </x:c>
      <x:c r="H494" s="2" t="str">
        <x:f>IF(COUNTA(A494:E494)=0,"",IF(OR(A494="",COUNTIFS($A$6:$A$505,A494)&lt;&gt;1,B494&lt;&gt;'Inputs'!$B$5,NOT(ISNUMBER(C494)),C494&lt;&gt;1),"Resolve","No issue"))</x:f>
        <x:v>No issue</x:v>
      </x:c>
    </x:row>
    <x:row r="495" ht="25" customHeight="1">
      <x:c r="A495" s="6" t="str">
        <x:v>A-490</x:v>
      </x:c>
      <x:c r="B495" s="6" t="str">
        <x:v>C-A</x:v>
      </x:c>
      <x:c r="C495" s="6" t="n">
        <x:v>1</x:v>
      </x:c>
      <x:c r="D495" s="7" t="n">
        <x:v>46296</x:v>
      </x:c>
      <x:c r="E495" s="6" t="str">
        <x:v>SRC-ORD-490</x:v>
      </x:c>
      <x:c r="F495" s="2" t="n">
        <x:f>IF(COUNTA(A495:E495)=0,"",COUNTIFS('Claims'!$B$6:$B$435,A495))</x:f>
        <x:v>0</x:v>
      </x:c>
      <x:c r="G495" s="2" t="str">
        <x:f>IF(COUNTA(A495:E495)=0,"",IF(H495&lt;&gt;"No issue","Unknown",IF(F495&gt;1,"Unknown",IF(F495=1,INDEX('Claims'!$C$6:$C$435,MATCH(A495,'Claims'!$B$6:$B$435,0)),IF(E495="SRC-UNCLAIMED","Unclaimed","Unknown")))))</x:f>
        <x:v>Unknown</x:v>
      </x:c>
      <x:c r="H495" s="2" t="str">
        <x:f>IF(COUNTA(A495:E495)=0,"",IF(OR(A495="",COUNTIFS($A$6:$A$505,A495)&lt;&gt;1,B495&lt;&gt;'Inputs'!$B$5,NOT(ISNUMBER(C495)),C495&lt;&gt;1),"Resolve","No issue"))</x:f>
        <x:v>No issue</x:v>
      </x:c>
    </x:row>
    <x:row r="496" ht="25" customHeight="1">
      <x:c r="A496" s="6" t="str">
        <x:v>A-491</x:v>
      </x:c>
      <x:c r="B496" s="6" t="str">
        <x:v>C-A</x:v>
      </x:c>
      <x:c r="C496" s="6" t="n">
        <x:v>1</x:v>
      </x:c>
      <x:c r="D496" s="7" t="n">
        <x:v>46296</x:v>
      </x:c>
      <x:c r="E496" s="6" t="str">
        <x:v>SRC-ORD-491</x:v>
      </x:c>
      <x:c r="F496" s="2" t="n">
        <x:f>IF(COUNTA(A496:E496)=0,"",COUNTIFS('Claims'!$B$6:$B$435,A496))</x:f>
        <x:v>0</x:v>
      </x:c>
      <x:c r="G496" s="2" t="str">
        <x:f>IF(COUNTA(A496:E496)=0,"",IF(H496&lt;&gt;"No issue","Unknown",IF(F496&gt;1,"Unknown",IF(F496=1,INDEX('Claims'!$C$6:$C$435,MATCH(A496,'Claims'!$B$6:$B$435,0)),IF(E496="SRC-UNCLAIMED","Unclaimed","Unknown")))))</x:f>
        <x:v>Unknown</x:v>
      </x:c>
      <x:c r="H496" s="2" t="str">
        <x:f>IF(COUNTA(A496:E496)=0,"",IF(OR(A496="",COUNTIFS($A$6:$A$505,A496)&lt;&gt;1,B496&lt;&gt;'Inputs'!$B$5,NOT(ISNUMBER(C496)),C496&lt;&gt;1),"Resolve","No issue"))</x:f>
        <x:v>No issue</x:v>
      </x:c>
    </x:row>
    <x:row r="497" ht="25" customHeight="1">
      <x:c r="A497" s="6" t="str">
        <x:v>A-492</x:v>
      </x:c>
      <x:c r="B497" s="6" t="str">
        <x:v>C-A</x:v>
      </x:c>
      <x:c r="C497" s="6" t="n">
        <x:v>1</x:v>
      </x:c>
      <x:c r="D497" s="7" t="n">
        <x:v>46296</x:v>
      </x:c>
      <x:c r="E497" s="6" t="str">
        <x:v>SRC-ORD-492</x:v>
      </x:c>
      <x:c r="F497" s="2" t="n">
        <x:f>IF(COUNTA(A497:E497)=0,"",COUNTIFS('Claims'!$B$6:$B$435,A497))</x:f>
        <x:v>0</x:v>
      </x:c>
      <x:c r="G497" s="2" t="str">
        <x:f>IF(COUNTA(A497:E497)=0,"",IF(H497&lt;&gt;"No issue","Unknown",IF(F497&gt;1,"Unknown",IF(F497=1,INDEX('Claims'!$C$6:$C$435,MATCH(A497,'Claims'!$B$6:$B$435,0)),IF(E497="SRC-UNCLAIMED","Unclaimed","Unknown")))))</x:f>
        <x:v>Unknown</x:v>
      </x:c>
      <x:c r="H497" s="2" t="str">
        <x:f>IF(COUNTA(A497:E497)=0,"",IF(OR(A497="",COUNTIFS($A$6:$A$505,A497)&lt;&gt;1,B497&lt;&gt;'Inputs'!$B$5,NOT(ISNUMBER(C497)),C497&lt;&gt;1),"Resolve","No issue"))</x:f>
        <x:v>No issue</x:v>
      </x:c>
    </x:row>
    <x:row r="498" ht="25" customHeight="1">
      <x:c r="A498" s="6" t="str">
        <x:v>A-493</x:v>
      </x:c>
      <x:c r="B498" s="6" t="str">
        <x:v>C-A</x:v>
      </x:c>
      <x:c r="C498" s="6" t="n">
        <x:v>1</x:v>
      </x:c>
      <x:c r="D498" s="7" t="n">
        <x:v>46296</x:v>
      </x:c>
      <x:c r="E498" s="6" t="str">
        <x:v>SRC-ORD-493</x:v>
      </x:c>
      <x:c r="F498" s="2" t="n">
        <x:f>IF(COUNTA(A498:E498)=0,"",COUNTIFS('Claims'!$B$6:$B$435,A498))</x:f>
        <x:v>0</x:v>
      </x:c>
      <x:c r="G498" s="2" t="str">
        <x:f>IF(COUNTA(A498:E498)=0,"",IF(H498&lt;&gt;"No issue","Unknown",IF(F498&gt;1,"Unknown",IF(F498=1,INDEX('Claims'!$C$6:$C$435,MATCH(A498,'Claims'!$B$6:$B$435,0)),IF(E498="SRC-UNCLAIMED","Unclaimed","Unknown")))))</x:f>
        <x:v>Unknown</x:v>
      </x:c>
      <x:c r="H498" s="2" t="str">
        <x:f>IF(COUNTA(A498:E498)=0,"",IF(OR(A498="",COUNTIFS($A$6:$A$505,A498)&lt;&gt;1,B498&lt;&gt;'Inputs'!$B$5,NOT(ISNUMBER(C498)),C498&lt;&gt;1),"Resolve","No issue"))</x:f>
        <x:v>No issue</x:v>
      </x:c>
    </x:row>
    <x:row r="499" ht="25" customHeight="1">
      <x:c r="A499" s="6" t="str">
        <x:v>A-494</x:v>
      </x:c>
      <x:c r="B499" s="6" t="str">
        <x:v>C-A</x:v>
      </x:c>
      <x:c r="C499" s="6" t="n">
        <x:v>1</x:v>
      </x:c>
      <x:c r="D499" s="7" t="n">
        <x:v>46296</x:v>
      </x:c>
      <x:c r="E499" s="6" t="str">
        <x:v>SRC-ORD-494</x:v>
      </x:c>
      <x:c r="F499" s="2" t="n">
        <x:f>IF(COUNTA(A499:E499)=0,"",COUNTIFS('Claims'!$B$6:$B$435,A499))</x:f>
        <x:v>0</x:v>
      </x:c>
      <x:c r="G499" s="2" t="str">
        <x:f>IF(COUNTA(A499:E499)=0,"",IF(H499&lt;&gt;"No issue","Unknown",IF(F499&gt;1,"Unknown",IF(F499=1,INDEX('Claims'!$C$6:$C$435,MATCH(A499,'Claims'!$B$6:$B$435,0)),IF(E499="SRC-UNCLAIMED","Unclaimed","Unknown")))))</x:f>
        <x:v>Unknown</x:v>
      </x:c>
      <x:c r="H499" s="2" t="str">
        <x:f>IF(COUNTA(A499:E499)=0,"",IF(OR(A499="",COUNTIFS($A$6:$A$505,A499)&lt;&gt;1,B499&lt;&gt;'Inputs'!$B$5,NOT(ISNUMBER(C499)),C499&lt;&gt;1),"Resolve","No issue"))</x:f>
        <x:v>No issue</x:v>
      </x:c>
    </x:row>
    <x:row r="500" ht="25" customHeight="1">
      <x:c r="A500" s="6" t="str">
        <x:v>A-495</x:v>
      </x:c>
      <x:c r="B500" s="6" t="str">
        <x:v>C-A</x:v>
      </x:c>
      <x:c r="C500" s="6" t="n">
        <x:v>1</x:v>
      </x:c>
      <x:c r="D500" s="7" t="n">
        <x:v>46296</x:v>
      </x:c>
      <x:c r="E500" s="6" t="str">
        <x:v>SRC-ORD-495</x:v>
      </x:c>
      <x:c r="F500" s="2" t="n">
        <x:f>IF(COUNTA(A500:E500)=0,"",COUNTIFS('Claims'!$B$6:$B$435,A500))</x:f>
        <x:v>0</x:v>
      </x:c>
      <x:c r="G500" s="2" t="str">
        <x:f>IF(COUNTA(A500:E500)=0,"",IF(H500&lt;&gt;"No issue","Unknown",IF(F500&gt;1,"Unknown",IF(F500=1,INDEX('Claims'!$C$6:$C$435,MATCH(A500,'Claims'!$B$6:$B$435,0)),IF(E500="SRC-UNCLAIMED","Unclaimed","Unknown")))))</x:f>
        <x:v>Unknown</x:v>
      </x:c>
      <x:c r="H500" s="2" t="str">
        <x:f>IF(COUNTA(A500:E500)=0,"",IF(OR(A500="",COUNTIFS($A$6:$A$505,A500)&lt;&gt;1,B500&lt;&gt;'Inputs'!$B$5,NOT(ISNUMBER(C500)),C500&lt;&gt;1),"Resolve","No issue"))</x:f>
        <x:v>No issue</x:v>
      </x:c>
    </x:row>
    <x:row r="501" ht="25" customHeight="1">
      <x:c r="A501" s="6" t="str">
        <x:v>A-496</x:v>
      </x:c>
      <x:c r="B501" s="6" t="str">
        <x:v>C-A</x:v>
      </x:c>
      <x:c r="C501" s="6" t="n">
        <x:v>1</x:v>
      </x:c>
      <x:c r="D501" s="7" t="n">
        <x:v>46296</x:v>
      </x:c>
      <x:c r="E501" s="6" t="str">
        <x:v>SRC-ORD-496</x:v>
      </x:c>
      <x:c r="F501" s="2" t="n">
        <x:f>IF(COUNTA(A501:E501)=0,"",COUNTIFS('Claims'!$B$6:$B$435,A501))</x:f>
        <x:v>0</x:v>
      </x:c>
      <x:c r="G501" s="2" t="str">
        <x:f>IF(COUNTA(A501:E501)=0,"",IF(H501&lt;&gt;"No issue","Unknown",IF(F501&gt;1,"Unknown",IF(F501=1,INDEX('Claims'!$C$6:$C$435,MATCH(A501,'Claims'!$B$6:$B$435,0)),IF(E501="SRC-UNCLAIMED","Unclaimed","Unknown")))))</x:f>
        <x:v>Unknown</x:v>
      </x:c>
      <x:c r="H501" s="2" t="str">
        <x:f>IF(COUNTA(A501:E501)=0,"",IF(OR(A501="",COUNTIFS($A$6:$A$505,A501)&lt;&gt;1,B501&lt;&gt;'Inputs'!$B$5,NOT(ISNUMBER(C501)),C501&lt;&gt;1),"Resolve","No issue"))</x:f>
        <x:v>No issue</x:v>
      </x:c>
    </x:row>
    <x:row r="502" ht="25" customHeight="1">
      <x:c r="A502" s="6" t="str">
        <x:v>A-497</x:v>
      </x:c>
      <x:c r="B502" s="6" t="str">
        <x:v>C-A</x:v>
      </x:c>
      <x:c r="C502" s="6" t="n">
        <x:v>1</x:v>
      </x:c>
      <x:c r="D502" s="7" t="n">
        <x:v>46296</x:v>
      </x:c>
      <x:c r="E502" s="6" t="str">
        <x:v>SRC-ORD-497</x:v>
      </x:c>
      <x:c r="F502" s="2" t="n">
        <x:f>IF(COUNTA(A502:E502)=0,"",COUNTIFS('Claims'!$B$6:$B$435,A502))</x:f>
        <x:v>0</x:v>
      </x:c>
      <x:c r="G502" s="2" t="str">
        <x:f>IF(COUNTA(A502:E502)=0,"",IF(H502&lt;&gt;"No issue","Unknown",IF(F502&gt;1,"Unknown",IF(F502=1,INDEX('Claims'!$C$6:$C$435,MATCH(A502,'Claims'!$B$6:$B$435,0)),IF(E502="SRC-UNCLAIMED","Unclaimed","Unknown")))))</x:f>
        <x:v>Unknown</x:v>
      </x:c>
      <x:c r="H502" s="2" t="str">
        <x:f>IF(COUNTA(A502:E502)=0,"",IF(OR(A502="",COUNTIFS($A$6:$A$505,A502)&lt;&gt;1,B502&lt;&gt;'Inputs'!$B$5,NOT(ISNUMBER(C502)),C502&lt;&gt;1),"Resolve","No issue"))</x:f>
        <x:v>No issue</x:v>
      </x:c>
    </x:row>
    <x:row r="503" ht="25" customHeight="1">
      <x:c r="A503" s="6" t="str">
        <x:v>A-498</x:v>
      </x:c>
      <x:c r="B503" s="6" t="str">
        <x:v>C-A</x:v>
      </x:c>
      <x:c r="C503" s="6" t="n">
        <x:v>1</x:v>
      </x:c>
      <x:c r="D503" s="7" t="n">
        <x:v>46296</x:v>
      </x:c>
      <x:c r="E503" s="6" t="str">
        <x:v>SRC-ORD-498</x:v>
      </x:c>
      <x:c r="F503" s="2" t="n">
        <x:f>IF(COUNTA(A503:E503)=0,"",COUNTIFS('Claims'!$B$6:$B$435,A503))</x:f>
        <x:v>0</x:v>
      </x:c>
      <x:c r="G503" s="2" t="str">
        <x:f>IF(COUNTA(A503:E503)=0,"",IF(H503&lt;&gt;"No issue","Unknown",IF(F503&gt;1,"Unknown",IF(F503=1,INDEX('Claims'!$C$6:$C$435,MATCH(A503,'Claims'!$B$6:$B$435,0)),IF(E503="SRC-UNCLAIMED","Unclaimed","Unknown")))))</x:f>
        <x:v>Unknown</x:v>
      </x:c>
      <x:c r="H503" s="2" t="str">
        <x:f>IF(COUNTA(A503:E503)=0,"",IF(OR(A503="",COUNTIFS($A$6:$A$505,A503)&lt;&gt;1,B503&lt;&gt;'Inputs'!$B$5,NOT(ISNUMBER(C503)),C503&lt;&gt;1),"Resolve","No issue"))</x:f>
        <x:v>No issue</x:v>
      </x:c>
    </x:row>
    <x:row r="504" ht="25" customHeight="1">
      <x:c r="A504" s="6" t="str">
        <x:v>A-499</x:v>
      </x:c>
      <x:c r="B504" s="6" t="str">
        <x:v>C-A</x:v>
      </x:c>
      <x:c r="C504" s="6" t="n">
        <x:v>1</x:v>
      </x:c>
      <x:c r="D504" s="7" t="n">
        <x:v>46296</x:v>
      </x:c>
      <x:c r="E504" s="6" t="str">
        <x:v>SRC-ORD-499</x:v>
      </x:c>
      <x:c r="F504" s="2" t="n">
        <x:f>IF(COUNTA(A504:E504)=0,"",COUNTIFS('Claims'!$B$6:$B$435,A504))</x:f>
        <x:v>0</x:v>
      </x:c>
      <x:c r="G504" s="2" t="str">
        <x:f>IF(COUNTA(A504:E504)=0,"",IF(H504&lt;&gt;"No issue","Unknown",IF(F504&gt;1,"Unknown",IF(F504=1,INDEX('Claims'!$C$6:$C$435,MATCH(A504,'Claims'!$B$6:$B$435,0)),IF(E504="SRC-UNCLAIMED","Unclaimed","Unknown")))))</x:f>
        <x:v>Unknown</x:v>
      </x:c>
      <x:c r="H504" s="2" t="str">
        <x:f>IF(COUNTA(A504:E504)=0,"",IF(OR(A504="",COUNTIFS($A$6:$A$505,A504)&lt;&gt;1,B504&lt;&gt;'Inputs'!$B$5,NOT(ISNUMBER(C504)),C504&lt;&gt;1),"Resolve","No issue"))</x:f>
        <x:v>No issue</x:v>
      </x:c>
    </x:row>
    <x:row r="505" ht="25" customHeight="1">
      <x:c r="A505" s="6" t="str">
        <x:v>A-500</x:v>
      </x:c>
      <x:c r="B505" s="6" t="str">
        <x:v>C-A</x:v>
      </x:c>
      <x:c r="C505" s="6" t="n">
        <x:v>1</x:v>
      </x:c>
      <x:c r="D505" s="7" t="n">
        <x:v>46296</x:v>
      </x:c>
      <x:c r="E505" s="6" t="str">
        <x:v>SRC-ORD-500</x:v>
      </x:c>
      <x:c r="F505" s="2" t="n">
        <x:f>IF(COUNTA(A505:E505)=0,"",COUNTIFS('Claims'!$B$6:$B$435,A505))</x:f>
        <x:v>0</x:v>
      </x:c>
      <x:c r="G505" s="2" t="str">
        <x:f>IF(COUNTA(A505:E505)=0,"",IF(H505&lt;&gt;"No issue","Unknown",IF(F505&gt;1,"Unknown",IF(F505=1,INDEX('Claims'!$C$6:$C$435,MATCH(A505,'Claims'!$B$6:$B$435,0)),IF(E505="SRC-UNCLAIMED","Unclaimed","Unknown")))))</x:f>
        <x:v>Unknown</x:v>
      </x:c>
      <x:c r="H505" s="2" t="str">
        <x:f>IF(COUNTA(A505:E505)=0,"",IF(OR(A505="",COUNTIFS($A$6:$A$505,A505)&lt;&gt;1,B505&lt;&gt;'Inputs'!$B$5,NOT(ISNUMBER(C505)),C505&lt;&gt;1),"Resolve","No issue"))</x:f>
        <x:v>No issue</x:v>
      </x:c>
    </x:row>
  </x:sheetData>
  <x:conditionalFormatting sqref="H6:H505">
    <x:cfRule type="containsText" dxfId="0" priority="1" operator="containsText" text="Resolve"/>
  </x:conditionalFormatting>
  <x:pageMargins left="0.7" right="0.7" top="0.75" bottom="0.75" header="0.3" footer="0.3"/>
  <x:tableParts count="1">
    <x:tablePart xmlns:r="http://schemas.openxmlformats.org/officeDocument/2006/relationships" r:id="R927cb240b12f40df"/>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Claims</x:v>
      </x:c>
      <x:c r="B2" s="2"/>
      <x:c r="C2" s="2"/>
      <x:c r="D2" s="2"/>
      <x:c r="E2" s="2"/>
      <x:c r="F2" s="2"/>
      <x:c r="G2" s="2"/>
      <x:c r="H2" s="2"/>
      <x:c r="I2" s="2"/>
    </x:row>
    <x:row r="3" ht="25" customHeight="1">
      <x:c r="A3" s="4"/>
      <x:c r="B3" s="4"/>
      <x:c r="C3" s="4"/>
      <x:c r="D3" s="4"/>
      <x:c r="E3" s="4"/>
      <x:c r="F3" s="4"/>
      <x:c r="G3" s="4"/>
      <x:c r="H3" s="4"/>
      <x:c r="I3" s="4"/>
    </x:row>
    <x:row r="4" ht="25" customHeight="1">
      <x:c r="A4" s="2"/>
      <x:c r="B4" s="2"/>
      <x:c r="C4" s="2"/>
      <x:c r="D4" s="2"/>
      <x:c r="E4" s="2"/>
      <x:c r="F4" s="2"/>
      <x:c r="G4" s="2"/>
      <x:c r="H4" s="2"/>
      <x:c r="I4" s="2"/>
    </x:row>
    <x:row r="5" ht="46" customHeight="1">
      <x:c r="A5" s="13" t="str">
        <x:v>Claim ID</x:v>
      </x:c>
      <x:c r="B5" s="13" t="str">
        <x:v>Approval ID</x:v>
      </x:c>
      <x:c r="C5" s="13" t="str">
        <x:v>State</x:v>
      </x:c>
      <x:c r="D5" s="13" t="str">
        <x:v>Carrier proof</x:v>
      </x:c>
      <x:c r="E5" s="13" t="str">
        <x:v>Event date</x:v>
      </x:c>
      <x:c r="F5" s="13" t="str">
        <x:v>Source reference</x:v>
      </x:c>
      <x:c r="G5" s="13" t="str">
        <x:v>Key issue</x:v>
      </x:c>
      <x:c r="H5" s="13" t="str">
        <x:v>Proof issue</x:v>
      </x:c>
      <x:c r="I5" s="13" t="str">
        <x:v>Period issue</x:v>
      </x:c>
    </x:row>
    <x:row r="6" ht="25" customHeight="1">
      <x:c r="A6" s="6" t="str">
        <x:v>C-001</x:v>
      </x:c>
      <x:c r="B6" s="6" t="str">
        <x:v>A-001</x:v>
      </x:c>
      <x:c r="C6" s="6" t="str">
        <x:v>Delivered</x:v>
      </x:c>
      <x:c r="D6" s="6" t="str">
        <x:v>PROOF-1</x:v>
      </x:c>
      <x:c r="E6" s="7" t="n">
        <x:v>46307</x:v>
      </x:c>
      <x:c r="F6" s="6" t="str">
        <x:v>SRC-CLAIM-1</x:v>
      </x:c>
      <x:c r="G6" s="2" t="str">
        <x:f>IF(COUNTA(A6:F6)=0,"",IF(OR(A6="",B6="",COUNTIFS($A$6:$A$435,A6)&lt;&gt;1,COUNTIFS($B$6:$B$435,B6)&lt;&gt;1,COUNTIFS('Orders'!$A$6:$A$505,B6,'Orders'!$B$6:$B$505,'Inputs'!$B$5)&lt;&gt;1,AND(C6&lt;&gt;"Delivered",C6&lt;&gt;"Failed")),"Resolve","No issue"))</x:f>
        <x:v>No issue</x:v>
      </x:c>
      <x:c r="H6" s="2" t="str">
        <x:f>IF(COUNTA(A6:F6)=0,"",IF(AND(C6="Delivered",D6=""),"Resolve","No issue"))</x:f>
        <x:v>No issue</x:v>
      </x:c>
      <x:c r="I6" s="2" t="str">
        <x:f>IF(COUNTA(A6:F6)=0,"",IF(OR(NOT(ISNUMBER(E6)),E6&lt;'Inputs'!$B$8,E6&gt;'Inputs'!$B$6),"Resolve","No issue"))</x:f>
        <x:v>No issue</x:v>
      </x:c>
    </x:row>
    <x:row r="7" ht="25" customHeight="1">
      <x:c r="A7" s="6" t="str">
        <x:v>C-002</x:v>
      </x:c>
      <x:c r="B7" s="6" t="str">
        <x:v>A-002</x:v>
      </x:c>
      <x:c r="C7" s="6" t="str">
        <x:v>Delivered</x:v>
      </x:c>
      <x:c r="D7" s="6" t="str">
        <x:v>PROOF-2</x:v>
      </x:c>
      <x:c r="E7" s="7" t="n">
        <x:v>46307</x:v>
      </x:c>
      <x:c r="F7" s="6" t="str">
        <x:v>SRC-CLAIM-2</x:v>
      </x:c>
      <x:c r="G7" s="2" t="str">
        <x:f>IF(COUNTA(A7:F7)=0,"",IF(OR(A7="",B7="",COUNTIFS($A$6:$A$435,A7)&lt;&gt;1,COUNTIFS($B$6:$B$435,B7)&lt;&gt;1,COUNTIFS('Orders'!$A$6:$A$505,B7,'Orders'!$B$6:$B$505,'Inputs'!$B$5)&lt;&gt;1,AND(C7&lt;&gt;"Delivered",C7&lt;&gt;"Failed")),"Resolve","No issue"))</x:f>
        <x:v>No issue</x:v>
      </x:c>
      <x:c r="H7" s="2" t="str">
        <x:f>IF(COUNTA(A7:F7)=0,"",IF(AND(C7="Delivered",D7=""),"Resolve","No issue"))</x:f>
        <x:v>No issue</x:v>
      </x:c>
      <x:c r="I7" s="2" t="str">
        <x:f>IF(COUNTA(A7:F7)=0,"",IF(OR(NOT(ISNUMBER(E7)),E7&lt;'Inputs'!$B$8,E7&gt;'Inputs'!$B$6),"Resolve","No issue"))</x:f>
        <x:v>No issue</x:v>
      </x:c>
    </x:row>
    <x:row r="8" ht="25" customHeight="1">
      <x:c r="A8" s="6" t="str">
        <x:v>C-003</x:v>
      </x:c>
      <x:c r="B8" s="6" t="str">
        <x:v>A-003</x:v>
      </x:c>
      <x:c r="C8" s="6" t="str">
        <x:v>Delivered</x:v>
      </x:c>
      <x:c r="D8" s="6" t="str">
        <x:v>PROOF-3</x:v>
      </x:c>
      <x:c r="E8" s="7" t="n">
        <x:v>46307</x:v>
      </x:c>
      <x:c r="F8" s="6" t="str">
        <x:v>SRC-CLAIM-3</x:v>
      </x:c>
      <x:c r="G8" s="2" t="str">
        <x:f>IF(COUNTA(A8:F8)=0,"",IF(OR(A8="",B8="",COUNTIFS($A$6:$A$435,A8)&lt;&gt;1,COUNTIFS($B$6:$B$435,B8)&lt;&gt;1,COUNTIFS('Orders'!$A$6:$A$505,B8,'Orders'!$B$6:$B$505,'Inputs'!$B$5)&lt;&gt;1,AND(C8&lt;&gt;"Delivered",C8&lt;&gt;"Failed")),"Resolve","No issue"))</x:f>
        <x:v>No issue</x:v>
      </x:c>
      <x:c r="H8" s="2" t="str">
        <x:f>IF(COUNTA(A8:F8)=0,"",IF(AND(C8="Delivered",D8=""),"Resolve","No issue"))</x:f>
        <x:v>No issue</x:v>
      </x:c>
      <x:c r="I8" s="2" t="str">
        <x:f>IF(COUNTA(A8:F8)=0,"",IF(OR(NOT(ISNUMBER(E8)),E8&lt;'Inputs'!$B$8,E8&gt;'Inputs'!$B$6),"Resolve","No issue"))</x:f>
        <x:v>No issue</x:v>
      </x:c>
    </x:row>
    <x:row r="9" ht="25" customHeight="1">
      <x:c r="A9" s="6" t="str">
        <x:v>C-004</x:v>
      </x:c>
      <x:c r="B9" s="6" t="str">
        <x:v>A-004</x:v>
      </x:c>
      <x:c r="C9" s="6" t="str">
        <x:v>Delivered</x:v>
      </x:c>
      <x:c r="D9" s="6" t="str">
        <x:v>PROOF-4</x:v>
      </x:c>
      <x:c r="E9" s="7" t="n">
        <x:v>46307</x:v>
      </x:c>
      <x:c r="F9" s="6" t="str">
        <x:v>SRC-CLAIM-4</x:v>
      </x:c>
      <x:c r="G9" s="2" t="str">
        <x:f>IF(COUNTA(A9:F9)=0,"",IF(OR(A9="",B9="",COUNTIFS($A$6:$A$435,A9)&lt;&gt;1,COUNTIFS($B$6:$B$435,B9)&lt;&gt;1,COUNTIFS('Orders'!$A$6:$A$505,B9,'Orders'!$B$6:$B$505,'Inputs'!$B$5)&lt;&gt;1,AND(C9&lt;&gt;"Delivered",C9&lt;&gt;"Failed")),"Resolve","No issue"))</x:f>
        <x:v>No issue</x:v>
      </x:c>
      <x:c r="H9" s="2" t="str">
        <x:f>IF(COUNTA(A9:F9)=0,"",IF(AND(C9="Delivered",D9=""),"Resolve","No issue"))</x:f>
        <x:v>No issue</x:v>
      </x:c>
      <x:c r="I9" s="2" t="str">
        <x:f>IF(COUNTA(A9:F9)=0,"",IF(OR(NOT(ISNUMBER(E9)),E9&lt;'Inputs'!$B$8,E9&gt;'Inputs'!$B$6),"Resolve","No issue"))</x:f>
        <x:v>No issue</x:v>
      </x:c>
    </x:row>
    <x:row r="10" ht="25" customHeight="1">
      <x:c r="A10" s="6" t="str">
        <x:v>C-005</x:v>
      </x:c>
      <x:c r="B10" s="6" t="str">
        <x:v>A-005</x:v>
      </x:c>
      <x:c r="C10" s="6" t="str">
        <x:v>Delivered</x:v>
      </x:c>
      <x:c r="D10" s="6" t="str">
        <x:v>PROOF-5</x:v>
      </x:c>
      <x:c r="E10" s="7" t="n">
        <x:v>46307</x:v>
      </x:c>
      <x:c r="F10" s="6" t="str">
        <x:v>SRC-CLAIM-5</x:v>
      </x:c>
      <x:c r="G10" s="2" t="str">
        <x:f>IF(COUNTA(A10:F10)=0,"",IF(OR(A10="",B10="",COUNTIFS($A$6:$A$435,A10)&lt;&gt;1,COUNTIFS($B$6:$B$435,B10)&lt;&gt;1,COUNTIFS('Orders'!$A$6:$A$505,B10,'Orders'!$B$6:$B$505,'Inputs'!$B$5)&lt;&gt;1,AND(C10&lt;&gt;"Delivered",C10&lt;&gt;"Failed")),"Resolve","No issue"))</x:f>
        <x:v>No issue</x:v>
      </x:c>
      <x:c r="H10" s="2" t="str">
        <x:f>IF(COUNTA(A10:F10)=0,"",IF(AND(C10="Delivered",D10=""),"Resolve","No issue"))</x:f>
        <x:v>No issue</x:v>
      </x:c>
      <x:c r="I10" s="2" t="str">
        <x:f>IF(COUNTA(A10:F10)=0,"",IF(OR(NOT(ISNUMBER(E10)),E10&lt;'Inputs'!$B$8,E10&gt;'Inputs'!$B$6),"Resolve","No issue"))</x:f>
        <x:v>No issue</x:v>
      </x:c>
    </x:row>
    <x:row r="11" ht="25" customHeight="1">
      <x:c r="A11" s="6" t="str">
        <x:v>C-006</x:v>
      </x:c>
      <x:c r="B11" s="6" t="str">
        <x:v>A-006</x:v>
      </x:c>
      <x:c r="C11" s="6" t="str">
        <x:v>Delivered</x:v>
      </x:c>
      <x:c r="D11" s="6" t="str">
        <x:v>PROOF-6</x:v>
      </x:c>
      <x:c r="E11" s="7" t="n">
        <x:v>46307</x:v>
      </x:c>
      <x:c r="F11" s="6" t="str">
        <x:v>SRC-CLAIM-6</x:v>
      </x:c>
      <x:c r="G11" s="2" t="str">
        <x:f>IF(COUNTA(A11:F11)=0,"",IF(OR(A11="",B11="",COUNTIFS($A$6:$A$435,A11)&lt;&gt;1,COUNTIFS($B$6:$B$435,B11)&lt;&gt;1,COUNTIFS('Orders'!$A$6:$A$505,B11,'Orders'!$B$6:$B$505,'Inputs'!$B$5)&lt;&gt;1,AND(C11&lt;&gt;"Delivered",C11&lt;&gt;"Failed")),"Resolve","No issue"))</x:f>
        <x:v>No issue</x:v>
      </x:c>
      <x:c r="H11" s="2" t="str">
        <x:f>IF(COUNTA(A11:F11)=0,"",IF(AND(C11="Delivered",D11=""),"Resolve","No issue"))</x:f>
        <x:v>No issue</x:v>
      </x:c>
      <x:c r="I11" s="2" t="str">
        <x:f>IF(COUNTA(A11:F11)=0,"",IF(OR(NOT(ISNUMBER(E11)),E11&lt;'Inputs'!$B$8,E11&gt;'Inputs'!$B$6),"Resolve","No issue"))</x:f>
        <x:v>No issue</x:v>
      </x:c>
    </x:row>
    <x:row r="12" ht="25" customHeight="1">
      <x:c r="A12" s="6" t="str">
        <x:v>C-007</x:v>
      </x:c>
      <x:c r="B12" s="6" t="str">
        <x:v>A-007</x:v>
      </x:c>
      <x:c r="C12" s="6" t="str">
        <x:v>Delivered</x:v>
      </x:c>
      <x:c r="D12" s="6" t="str">
        <x:v>PROOF-7</x:v>
      </x:c>
      <x:c r="E12" s="7" t="n">
        <x:v>46307</x:v>
      </x:c>
      <x:c r="F12" s="6" t="str">
        <x:v>SRC-CLAIM-7</x:v>
      </x:c>
      <x:c r="G12" s="2" t="str">
        <x:f>IF(COUNTA(A12:F12)=0,"",IF(OR(A12="",B12="",COUNTIFS($A$6:$A$435,A12)&lt;&gt;1,COUNTIFS($B$6:$B$435,B12)&lt;&gt;1,COUNTIFS('Orders'!$A$6:$A$505,B12,'Orders'!$B$6:$B$505,'Inputs'!$B$5)&lt;&gt;1,AND(C12&lt;&gt;"Delivered",C12&lt;&gt;"Failed")),"Resolve","No issue"))</x:f>
        <x:v>No issue</x:v>
      </x:c>
      <x:c r="H12" s="2" t="str">
        <x:f>IF(COUNTA(A12:F12)=0,"",IF(AND(C12="Delivered",D12=""),"Resolve","No issue"))</x:f>
        <x:v>No issue</x:v>
      </x:c>
      <x:c r="I12" s="2" t="str">
        <x:f>IF(COUNTA(A12:F12)=0,"",IF(OR(NOT(ISNUMBER(E12)),E12&lt;'Inputs'!$B$8,E12&gt;'Inputs'!$B$6),"Resolve","No issue"))</x:f>
        <x:v>No issue</x:v>
      </x:c>
    </x:row>
    <x:row r="13" ht="25" customHeight="1">
      <x:c r="A13" s="6" t="str">
        <x:v>C-008</x:v>
      </x:c>
      <x:c r="B13" s="6" t="str">
        <x:v>A-008</x:v>
      </x:c>
      <x:c r="C13" s="6" t="str">
        <x:v>Delivered</x:v>
      </x:c>
      <x:c r="D13" s="6" t="str">
        <x:v>PROOF-8</x:v>
      </x:c>
      <x:c r="E13" s="7" t="n">
        <x:v>46307</x:v>
      </x:c>
      <x:c r="F13" s="6" t="str">
        <x:v>SRC-CLAIM-8</x:v>
      </x:c>
      <x:c r="G13" s="2" t="str">
        <x:f>IF(COUNTA(A13:F13)=0,"",IF(OR(A13="",B13="",COUNTIFS($A$6:$A$435,A13)&lt;&gt;1,COUNTIFS($B$6:$B$435,B13)&lt;&gt;1,COUNTIFS('Orders'!$A$6:$A$505,B13,'Orders'!$B$6:$B$505,'Inputs'!$B$5)&lt;&gt;1,AND(C13&lt;&gt;"Delivered",C13&lt;&gt;"Failed")),"Resolve","No issue"))</x:f>
        <x:v>No issue</x:v>
      </x:c>
      <x:c r="H13" s="2" t="str">
        <x:f>IF(COUNTA(A13:F13)=0,"",IF(AND(C13="Delivered",D13=""),"Resolve","No issue"))</x:f>
        <x:v>No issue</x:v>
      </x:c>
      <x:c r="I13" s="2" t="str">
        <x:f>IF(COUNTA(A13:F13)=0,"",IF(OR(NOT(ISNUMBER(E13)),E13&lt;'Inputs'!$B$8,E13&gt;'Inputs'!$B$6),"Resolve","No issue"))</x:f>
        <x:v>No issue</x:v>
      </x:c>
    </x:row>
    <x:row r="14" ht="25" customHeight="1">
      <x:c r="A14" s="6" t="str">
        <x:v>C-009</x:v>
      </x:c>
      <x:c r="B14" s="6" t="str">
        <x:v>A-009</x:v>
      </x:c>
      <x:c r="C14" s="6" t="str">
        <x:v>Delivered</x:v>
      </x:c>
      <x:c r="D14" s="6" t="str">
        <x:v>PROOF-9</x:v>
      </x:c>
      <x:c r="E14" s="7" t="n">
        <x:v>46307</x:v>
      </x:c>
      <x:c r="F14" s="6" t="str">
        <x:v>SRC-CLAIM-9</x:v>
      </x:c>
      <x:c r="G14" s="2" t="str">
        <x:f>IF(COUNTA(A14:F14)=0,"",IF(OR(A14="",B14="",COUNTIFS($A$6:$A$435,A14)&lt;&gt;1,COUNTIFS($B$6:$B$435,B14)&lt;&gt;1,COUNTIFS('Orders'!$A$6:$A$505,B14,'Orders'!$B$6:$B$505,'Inputs'!$B$5)&lt;&gt;1,AND(C14&lt;&gt;"Delivered",C14&lt;&gt;"Failed")),"Resolve","No issue"))</x:f>
        <x:v>No issue</x:v>
      </x:c>
      <x:c r="H14" s="2" t="str">
        <x:f>IF(COUNTA(A14:F14)=0,"",IF(AND(C14="Delivered",D14=""),"Resolve","No issue"))</x:f>
        <x:v>No issue</x:v>
      </x:c>
      <x:c r="I14" s="2" t="str">
        <x:f>IF(COUNTA(A14:F14)=0,"",IF(OR(NOT(ISNUMBER(E14)),E14&lt;'Inputs'!$B$8,E14&gt;'Inputs'!$B$6),"Resolve","No issue"))</x:f>
        <x:v>No issue</x:v>
      </x:c>
    </x:row>
    <x:row r="15" ht="25" customHeight="1">
      <x:c r="A15" s="6" t="str">
        <x:v>C-010</x:v>
      </x:c>
      <x:c r="B15" s="6" t="str">
        <x:v>A-010</x:v>
      </x:c>
      <x:c r="C15" s="6" t="str">
        <x:v>Delivered</x:v>
      </x:c>
      <x:c r="D15" s="6" t="str">
        <x:v>PROOF-10</x:v>
      </x:c>
      <x:c r="E15" s="7" t="n">
        <x:v>46307</x:v>
      </x:c>
      <x:c r="F15" s="6" t="str">
        <x:v>SRC-CLAIM-10</x:v>
      </x:c>
      <x:c r="G15" s="2" t="str">
        <x:f>IF(COUNTA(A15:F15)=0,"",IF(OR(A15="",B15="",COUNTIFS($A$6:$A$435,A15)&lt;&gt;1,COUNTIFS($B$6:$B$435,B15)&lt;&gt;1,COUNTIFS('Orders'!$A$6:$A$505,B15,'Orders'!$B$6:$B$505,'Inputs'!$B$5)&lt;&gt;1,AND(C15&lt;&gt;"Delivered",C15&lt;&gt;"Failed")),"Resolve","No issue"))</x:f>
        <x:v>No issue</x:v>
      </x:c>
      <x:c r="H15" s="2" t="str">
        <x:f>IF(COUNTA(A15:F15)=0,"",IF(AND(C15="Delivered",D15=""),"Resolve","No issue"))</x:f>
        <x:v>No issue</x:v>
      </x:c>
      <x:c r="I15" s="2" t="str">
        <x:f>IF(COUNTA(A15:F15)=0,"",IF(OR(NOT(ISNUMBER(E15)),E15&lt;'Inputs'!$B$8,E15&gt;'Inputs'!$B$6),"Resolve","No issue"))</x:f>
        <x:v>No issue</x:v>
      </x:c>
    </x:row>
    <x:row r="16" ht="25" customHeight="1">
      <x:c r="A16" s="6" t="str">
        <x:v>C-011</x:v>
      </x:c>
      <x:c r="B16" s="6" t="str">
        <x:v>A-011</x:v>
      </x:c>
      <x:c r="C16" s="6" t="str">
        <x:v>Delivered</x:v>
      </x:c>
      <x:c r="D16" s="6" t="str">
        <x:v>PROOF-11</x:v>
      </x:c>
      <x:c r="E16" s="7" t="n">
        <x:v>46307</x:v>
      </x:c>
      <x:c r="F16" s="6" t="str">
        <x:v>SRC-CLAIM-11</x:v>
      </x:c>
      <x:c r="G16" s="2" t="str">
        <x:f>IF(COUNTA(A16:F16)=0,"",IF(OR(A16="",B16="",COUNTIFS($A$6:$A$435,A16)&lt;&gt;1,COUNTIFS($B$6:$B$435,B16)&lt;&gt;1,COUNTIFS('Orders'!$A$6:$A$505,B16,'Orders'!$B$6:$B$505,'Inputs'!$B$5)&lt;&gt;1,AND(C16&lt;&gt;"Delivered",C16&lt;&gt;"Failed")),"Resolve","No issue"))</x:f>
        <x:v>No issue</x:v>
      </x:c>
      <x:c r="H16" s="2" t="str">
        <x:f>IF(COUNTA(A16:F16)=0,"",IF(AND(C16="Delivered",D16=""),"Resolve","No issue"))</x:f>
        <x:v>No issue</x:v>
      </x:c>
      <x:c r="I16" s="2" t="str">
        <x:f>IF(COUNTA(A16:F16)=0,"",IF(OR(NOT(ISNUMBER(E16)),E16&lt;'Inputs'!$B$8,E16&gt;'Inputs'!$B$6),"Resolve","No issue"))</x:f>
        <x:v>No issue</x:v>
      </x:c>
    </x:row>
    <x:row r="17" ht="25" customHeight="1">
      <x:c r="A17" s="6" t="str">
        <x:v>C-012</x:v>
      </x:c>
      <x:c r="B17" s="6" t="str">
        <x:v>A-012</x:v>
      </x:c>
      <x:c r="C17" s="6" t="str">
        <x:v>Delivered</x:v>
      </x:c>
      <x:c r="D17" s="6" t="str">
        <x:v>PROOF-12</x:v>
      </x:c>
      <x:c r="E17" s="7" t="n">
        <x:v>46307</x:v>
      </x:c>
      <x:c r="F17" s="6" t="str">
        <x:v>SRC-CLAIM-12</x:v>
      </x:c>
      <x:c r="G17" s="2" t="str">
        <x:f>IF(COUNTA(A17:F17)=0,"",IF(OR(A17="",B17="",COUNTIFS($A$6:$A$435,A17)&lt;&gt;1,COUNTIFS($B$6:$B$435,B17)&lt;&gt;1,COUNTIFS('Orders'!$A$6:$A$505,B17,'Orders'!$B$6:$B$505,'Inputs'!$B$5)&lt;&gt;1,AND(C17&lt;&gt;"Delivered",C17&lt;&gt;"Failed")),"Resolve","No issue"))</x:f>
        <x:v>No issue</x:v>
      </x:c>
      <x:c r="H17" s="2" t="str">
        <x:f>IF(COUNTA(A17:F17)=0,"",IF(AND(C17="Delivered",D17=""),"Resolve","No issue"))</x:f>
        <x:v>No issue</x:v>
      </x:c>
      <x:c r="I17" s="2" t="str">
        <x:f>IF(COUNTA(A17:F17)=0,"",IF(OR(NOT(ISNUMBER(E17)),E17&lt;'Inputs'!$B$8,E17&gt;'Inputs'!$B$6),"Resolve","No issue"))</x:f>
        <x:v>No issue</x:v>
      </x:c>
    </x:row>
    <x:row r="18" ht="25" customHeight="1">
      <x:c r="A18" s="6" t="str">
        <x:v>C-013</x:v>
      </x:c>
      <x:c r="B18" s="6" t="str">
        <x:v>A-013</x:v>
      </x:c>
      <x:c r="C18" s="6" t="str">
        <x:v>Delivered</x:v>
      </x:c>
      <x:c r="D18" s="6" t="str">
        <x:v>PROOF-13</x:v>
      </x:c>
      <x:c r="E18" s="7" t="n">
        <x:v>46307</x:v>
      </x:c>
      <x:c r="F18" s="6" t="str">
        <x:v>SRC-CLAIM-13</x:v>
      </x:c>
      <x:c r="G18" s="2" t="str">
        <x:f>IF(COUNTA(A18:F18)=0,"",IF(OR(A18="",B18="",COUNTIFS($A$6:$A$435,A18)&lt;&gt;1,COUNTIFS($B$6:$B$435,B18)&lt;&gt;1,COUNTIFS('Orders'!$A$6:$A$505,B18,'Orders'!$B$6:$B$505,'Inputs'!$B$5)&lt;&gt;1,AND(C18&lt;&gt;"Delivered",C18&lt;&gt;"Failed")),"Resolve","No issue"))</x:f>
        <x:v>No issue</x:v>
      </x:c>
      <x:c r="H18" s="2" t="str">
        <x:f>IF(COUNTA(A18:F18)=0,"",IF(AND(C18="Delivered",D18=""),"Resolve","No issue"))</x:f>
        <x:v>No issue</x:v>
      </x:c>
      <x:c r="I18" s="2" t="str">
        <x:f>IF(COUNTA(A18:F18)=0,"",IF(OR(NOT(ISNUMBER(E18)),E18&lt;'Inputs'!$B$8,E18&gt;'Inputs'!$B$6),"Resolve","No issue"))</x:f>
        <x:v>No issue</x:v>
      </x:c>
    </x:row>
    <x:row r="19" ht="25" customHeight="1">
      <x:c r="A19" s="6" t="str">
        <x:v>C-014</x:v>
      </x:c>
      <x:c r="B19" s="6" t="str">
        <x:v>A-014</x:v>
      </x:c>
      <x:c r="C19" s="6" t="str">
        <x:v>Delivered</x:v>
      </x:c>
      <x:c r="D19" s="6" t="str">
        <x:v>PROOF-14</x:v>
      </x:c>
      <x:c r="E19" s="7" t="n">
        <x:v>46307</x:v>
      </x:c>
      <x:c r="F19" s="6" t="str">
        <x:v>SRC-CLAIM-14</x:v>
      </x:c>
      <x:c r="G19" s="2" t="str">
        <x:f>IF(COUNTA(A19:F19)=0,"",IF(OR(A19="",B19="",COUNTIFS($A$6:$A$435,A19)&lt;&gt;1,COUNTIFS($B$6:$B$435,B19)&lt;&gt;1,COUNTIFS('Orders'!$A$6:$A$505,B19,'Orders'!$B$6:$B$505,'Inputs'!$B$5)&lt;&gt;1,AND(C19&lt;&gt;"Delivered",C19&lt;&gt;"Failed")),"Resolve","No issue"))</x:f>
        <x:v>No issue</x:v>
      </x:c>
      <x:c r="H19" s="2" t="str">
        <x:f>IF(COUNTA(A19:F19)=0,"",IF(AND(C19="Delivered",D19=""),"Resolve","No issue"))</x:f>
        <x:v>No issue</x:v>
      </x:c>
      <x:c r="I19" s="2" t="str">
        <x:f>IF(COUNTA(A19:F19)=0,"",IF(OR(NOT(ISNUMBER(E19)),E19&lt;'Inputs'!$B$8,E19&gt;'Inputs'!$B$6),"Resolve","No issue"))</x:f>
        <x:v>No issue</x:v>
      </x:c>
    </x:row>
    <x:row r="20" ht="25" customHeight="1">
      <x:c r="A20" s="6" t="str">
        <x:v>C-015</x:v>
      </x:c>
      <x:c r="B20" s="6" t="str">
        <x:v>A-015</x:v>
      </x:c>
      <x:c r="C20" s="6" t="str">
        <x:v>Delivered</x:v>
      </x:c>
      <x:c r="D20" s="6" t="str">
        <x:v>PROOF-15</x:v>
      </x:c>
      <x:c r="E20" s="7" t="n">
        <x:v>46307</x:v>
      </x:c>
      <x:c r="F20" s="6" t="str">
        <x:v>SRC-CLAIM-15</x:v>
      </x:c>
      <x:c r="G20" s="2" t="str">
        <x:f>IF(COUNTA(A20:F20)=0,"",IF(OR(A20="",B20="",COUNTIFS($A$6:$A$435,A20)&lt;&gt;1,COUNTIFS($B$6:$B$435,B20)&lt;&gt;1,COUNTIFS('Orders'!$A$6:$A$505,B20,'Orders'!$B$6:$B$505,'Inputs'!$B$5)&lt;&gt;1,AND(C20&lt;&gt;"Delivered",C20&lt;&gt;"Failed")),"Resolve","No issue"))</x:f>
        <x:v>No issue</x:v>
      </x:c>
      <x:c r="H20" s="2" t="str">
        <x:f>IF(COUNTA(A20:F20)=0,"",IF(AND(C20="Delivered",D20=""),"Resolve","No issue"))</x:f>
        <x:v>No issue</x:v>
      </x:c>
      <x:c r="I20" s="2" t="str">
        <x:f>IF(COUNTA(A20:F20)=0,"",IF(OR(NOT(ISNUMBER(E20)),E20&lt;'Inputs'!$B$8,E20&gt;'Inputs'!$B$6),"Resolve","No issue"))</x:f>
        <x:v>No issue</x:v>
      </x:c>
    </x:row>
    <x:row r="21" ht="25" customHeight="1">
      <x:c r="A21" s="6" t="str">
        <x:v>C-016</x:v>
      </x:c>
      <x:c r="B21" s="6" t="str">
        <x:v>A-016</x:v>
      </x:c>
      <x:c r="C21" s="6" t="str">
        <x:v>Delivered</x:v>
      </x:c>
      <x:c r="D21" s="6" t="str">
        <x:v>PROOF-16</x:v>
      </x:c>
      <x:c r="E21" s="7" t="n">
        <x:v>46307</x:v>
      </x:c>
      <x:c r="F21" s="6" t="str">
        <x:v>SRC-CLAIM-16</x:v>
      </x:c>
      <x:c r="G21" s="2" t="str">
        <x:f>IF(COUNTA(A21:F21)=0,"",IF(OR(A21="",B21="",COUNTIFS($A$6:$A$435,A21)&lt;&gt;1,COUNTIFS($B$6:$B$435,B21)&lt;&gt;1,COUNTIFS('Orders'!$A$6:$A$505,B21,'Orders'!$B$6:$B$505,'Inputs'!$B$5)&lt;&gt;1,AND(C21&lt;&gt;"Delivered",C21&lt;&gt;"Failed")),"Resolve","No issue"))</x:f>
        <x:v>No issue</x:v>
      </x:c>
      <x:c r="H21" s="2" t="str">
        <x:f>IF(COUNTA(A21:F21)=0,"",IF(AND(C21="Delivered",D21=""),"Resolve","No issue"))</x:f>
        <x:v>No issue</x:v>
      </x:c>
      <x:c r="I21" s="2" t="str">
        <x:f>IF(COUNTA(A21:F21)=0,"",IF(OR(NOT(ISNUMBER(E21)),E21&lt;'Inputs'!$B$8,E21&gt;'Inputs'!$B$6),"Resolve","No issue"))</x:f>
        <x:v>No issue</x:v>
      </x:c>
    </x:row>
    <x:row r="22" ht="25" customHeight="1">
      <x:c r="A22" s="6" t="str">
        <x:v>C-017</x:v>
      </x:c>
      <x:c r="B22" s="6" t="str">
        <x:v>A-017</x:v>
      </x:c>
      <x:c r="C22" s="6" t="str">
        <x:v>Delivered</x:v>
      </x:c>
      <x:c r="D22" s="6" t="str">
        <x:v>PROOF-17</x:v>
      </x:c>
      <x:c r="E22" s="7" t="n">
        <x:v>46307</x:v>
      </x:c>
      <x:c r="F22" s="6" t="str">
        <x:v>SRC-CLAIM-17</x:v>
      </x:c>
      <x:c r="G22" s="2" t="str">
        <x:f>IF(COUNTA(A22:F22)=0,"",IF(OR(A22="",B22="",COUNTIFS($A$6:$A$435,A22)&lt;&gt;1,COUNTIFS($B$6:$B$435,B22)&lt;&gt;1,COUNTIFS('Orders'!$A$6:$A$505,B22,'Orders'!$B$6:$B$505,'Inputs'!$B$5)&lt;&gt;1,AND(C22&lt;&gt;"Delivered",C22&lt;&gt;"Failed")),"Resolve","No issue"))</x:f>
        <x:v>No issue</x:v>
      </x:c>
      <x:c r="H22" s="2" t="str">
        <x:f>IF(COUNTA(A22:F22)=0,"",IF(AND(C22="Delivered",D22=""),"Resolve","No issue"))</x:f>
        <x:v>No issue</x:v>
      </x:c>
      <x:c r="I22" s="2" t="str">
        <x:f>IF(COUNTA(A22:F22)=0,"",IF(OR(NOT(ISNUMBER(E22)),E22&lt;'Inputs'!$B$8,E22&gt;'Inputs'!$B$6),"Resolve","No issue"))</x:f>
        <x:v>No issue</x:v>
      </x:c>
    </x:row>
    <x:row r="23" ht="25" customHeight="1">
      <x:c r="A23" s="6" t="str">
        <x:v>C-018</x:v>
      </x:c>
      <x:c r="B23" s="6" t="str">
        <x:v>A-018</x:v>
      </x:c>
      <x:c r="C23" s="6" t="str">
        <x:v>Delivered</x:v>
      </x:c>
      <x:c r="D23" s="6" t="str">
        <x:v>PROOF-18</x:v>
      </x:c>
      <x:c r="E23" s="7" t="n">
        <x:v>46307</x:v>
      </x:c>
      <x:c r="F23" s="6" t="str">
        <x:v>SRC-CLAIM-18</x:v>
      </x:c>
      <x:c r="G23" s="2" t="str">
        <x:f>IF(COUNTA(A23:F23)=0,"",IF(OR(A23="",B23="",COUNTIFS($A$6:$A$435,A23)&lt;&gt;1,COUNTIFS($B$6:$B$435,B23)&lt;&gt;1,COUNTIFS('Orders'!$A$6:$A$505,B23,'Orders'!$B$6:$B$505,'Inputs'!$B$5)&lt;&gt;1,AND(C23&lt;&gt;"Delivered",C23&lt;&gt;"Failed")),"Resolve","No issue"))</x:f>
        <x:v>No issue</x:v>
      </x:c>
      <x:c r="H23" s="2" t="str">
        <x:f>IF(COUNTA(A23:F23)=0,"",IF(AND(C23="Delivered",D23=""),"Resolve","No issue"))</x:f>
        <x:v>No issue</x:v>
      </x:c>
      <x:c r="I23" s="2" t="str">
        <x:f>IF(COUNTA(A23:F23)=0,"",IF(OR(NOT(ISNUMBER(E23)),E23&lt;'Inputs'!$B$8,E23&gt;'Inputs'!$B$6),"Resolve","No issue"))</x:f>
        <x:v>No issue</x:v>
      </x:c>
    </x:row>
    <x:row r="24" ht="25" customHeight="1">
      <x:c r="A24" s="6" t="str">
        <x:v>C-019</x:v>
      </x:c>
      <x:c r="B24" s="6" t="str">
        <x:v>A-019</x:v>
      </x:c>
      <x:c r="C24" s="6" t="str">
        <x:v>Delivered</x:v>
      </x:c>
      <x:c r="D24" s="6" t="str">
        <x:v>PROOF-19</x:v>
      </x:c>
      <x:c r="E24" s="7" t="n">
        <x:v>46307</x:v>
      </x:c>
      <x:c r="F24" s="6" t="str">
        <x:v>SRC-CLAIM-19</x:v>
      </x:c>
      <x:c r="G24" s="2" t="str">
        <x:f>IF(COUNTA(A24:F24)=0,"",IF(OR(A24="",B24="",COUNTIFS($A$6:$A$435,A24)&lt;&gt;1,COUNTIFS($B$6:$B$435,B24)&lt;&gt;1,COUNTIFS('Orders'!$A$6:$A$505,B24,'Orders'!$B$6:$B$505,'Inputs'!$B$5)&lt;&gt;1,AND(C24&lt;&gt;"Delivered",C24&lt;&gt;"Failed")),"Resolve","No issue"))</x:f>
        <x:v>No issue</x:v>
      </x:c>
      <x:c r="H24" s="2" t="str">
        <x:f>IF(COUNTA(A24:F24)=0,"",IF(AND(C24="Delivered",D24=""),"Resolve","No issue"))</x:f>
        <x:v>No issue</x:v>
      </x:c>
      <x:c r="I24" s="2" t="str">
        <x:f>IF(COUNTA(A24:F24)=0,"",IF(OR(NOT(ISNUMBER(E24)),E24&lt;'Inputs'!$B$8,E24&gt;'Inputs'!$B$6),"Resolve","No issue"))</x:f>
        <x:v>No issue</x:v>
      </x:c>
    </x:row>
    <x:row r="25" ht="25" customHeight="1">
      <x:c r="A25" s="6" t="str">
        <x:v>C-020</x:v>
      </x:c>
      <x:c r="B25" s="6" t="str">
        <x:v>A-020</x:v>
      </x:c>
      <x:c r="C25" s="6" t="str">
        <x:v>Delivered</x:v>
      </x:c>
      <x:c r="D25" s="6" t="str">
        <x:v>PROOF-20</x:v>
      </x:c>
      <x:c r="E25" s="7" t="n">
        <x:v>46307</x:v>
      </x:c>
      <x:c r="F25" s="6" t="str">
        <x:v>SRC-CLAIM-20</x:v>
      </x:c>
      <x:c r="G25" s="2" t="str">
        <x:f>IF(COUNTA(A25:F25)=0,"",IF(OR(A25="",B25="",COUNTIFS($A$6:$A$435,A25)&lt;&gt;1,COUNTIFS($B$6:$B$435,B25)&lt;&gt;1,COUNTIFS('Orders'!$A$6:$A$505,B25,'Orders'!$B$6:$B$505,'Inputs'!$B$5)&lt;&gt;1,AND(C25&lt;&gt;"Delivered",C25&lt;&gt;"Failed")),"Resolve","No issue"))</x:f>
        <x:v>No issue</x:v>
      </x:c>
      <x:c r="H25" s="2" t="str">
        <x:f>IF(COUNTA(A25:F25)=0,"",IF(AND(C25="Delivered",D25=""),"Resolve","No issue"))</x:f>
        <x:v>No issue</x:v>
      </x:c>
      <x:c r="I25" s="2" t="str">
        <x:f>IF(COUNTA(A25:F25)=0,"",IF(OR(NOT(ISNUMBER(E25)),E25&lt;'Inputs'!$B$8,E25&gt;'Inputs'!$B$6),"Resolve","No issue"))</x:f>
        <x:v>No issue</x:v>
      </x:c>
    </x:row>
    <x:row r="26" ht="25" customHeight="1">
      <x:c r="A26" s="6" t="str">
        <x:v>C-021</x:v>
      </x:c>
      <x:c r="B26" s="6" t="str">
        <x:v>A-021</x:v>
      </x:c>
      <x:c r="C26" s="6" t="str">
        <x:v>Delivered</x:v>
      </x:c>
      <x:c r="D26" s="6" t="str">
        <x:v>PROOF-21</x:v>
      </x:c>
      <x:c r="E26" s="7" t="n">
        <x:v>46307</x:v>
      </x:c>
      <x:c r="F26" s="6" t="str">
        <x:v>SRC-CLAIM-21</x:v>
      </x:c>
      <x:c r="G26" s="2" t="str">
        <x:f>IF(COUNTA(A26:F26)=0,"",IF(OR(A26="",B26="",COUNTIFS($A$6:$A$435,A26)&lt;&gt;1,COUNTIFS($B$6:$B$435,B26)&lt;&gt;1,COUNTIFS('Orders'!$A$6:$A$505,B26,'Orders'!$B$6:$B$505,'Inputs'!$B$5)&lt;&gt;1,AND(C26&lt;&gt;"Delivered",C26&lt;&gt;"Failed")),"Resolve","No issue"))</x:f>
        <x:v>No issue</x:v>
      </x:c>
      <x:c r="H26" s="2" t="str">
        <x:f>IF(COUNTA(A26:F26)=0,"",IF(AND(C26="Delivered",D26=""),"Resolve","No issue"))</x:f>
        <x:v>No issue</x:v>
      </x:c>
      <x:c r="I26" s="2" t="str">
        <x:f>IF(COUNTA(A26:F26)=0,"",IF(OR(NOT(ISNUMBER(E26)),E26&lt;'Inputs'!$B$8,E26&gt;'Inputs'!$B$6),"Resolve","No issue"))</x:f>
        <x:v>No issue</x:v>
      </x:c>
    </x:row>
    <x:row r="27" ht="25" customHeight="1">
      <x:c r="A27" s="6" t="str">
        <x:v>C-022</x:v>
      </x:c>
      <x:c r="B27" s="6" t="str">
        <x:v>A-022</x:v>
      </x:c>
      <x:c r="C27" s="6" t="str">
        <x:v>Delivered</x:v>
      </x:c>
      <x:c r="D27" s="6" t="str">
        <x:v>PROOF-22</x:v>
      </x:c>
      <x:c r="E27" s="7" t="n">
        <x:v>46307</x:v>
      </x:c>
      <x:c r="F27" s="6" t="str">
        <x:v>SRC-CLAIM-22</x:v>
      </x:c>
      <x:c r="G27" s="2" t="str">
        <x:f>IF(COUNTA(A27:F27)=0,"",IF(OR(A27="",B27="",COUNTIFS($A$6:$A$435,A27)&lt;&gt;1,COUNTIFS($B$6:$B$435,B27)&lt;&gt;1,COUNTIFS('Orders'!$A$6:$A$505,B27,'Orders'!$B$6:$B$505,'Inputs'!$B$5)&lt;&gt;1,AND(C27&lt;&gt;"Delivered",C27&lt;&gt;"Failed")),"Resolve","No issue"))</x:f>
        <x:v>No issue</x:v>
      </x:c>
      <x:c r="H27" s="2" t="str">
        <x:f>IF(COUNTA(A27:F27)=0,"",IF(AND(C27="Delivered",D27=""),"Resolve","No issue"))</x:f>
        <x:v>No issue</x:v>
      </x:c>
      <x:c r="I27" s="2" t="str">
        <x:f>IF(COUNTA(A27:F27)=0,"",IF(OR(NOT(ISNUMBER(E27)),E27&lt;'Inputs'!$B$8,E27&gt;'Inputs'!$B$6),"Resolve","No issue"))</x:f>
        <x:v>No issue</x:v>
      </x:c>
    </x:row>
    <x:row r="28" ht="25" customHeight="1">
      <x:c r="A28" s="6" t="str">
        <x:v>C-023</x:v>
      </x:c>
      <x:c r="B28" s="6" t="str">
        <x:v>A-023</x:v>
      </x:c>
      <x:c r="C28" s="6" t="str">
        <x:v>Delivered</x:v>
      </x:c>
      <x:c r="D28" s="6" t="str">
        <x:v>PROOF-23</x:v>
      </x:c>
      <x:c r="E28" s="7" t="n">
        <x:v>46307</x:v>
      </x:c>
      <x:c r="F28" s="6" t="str">
        <x:v>SRC-CLAIM-23</x:v>
      </x:c>
      <x:c r="G28" s="2" t="str">
        <x:f>IF(COUNTA(A28:F28)=0,"",IF(OR(A28="",B28="",COUNTIFS($A$6:$A$435,A28)&lt;&gt;1,COUNTIFS($B$6:$B$435,B28)&lt;&gt;1,COUNTIFS('Orders'!$A$6:$A$505,B28,'Orders'!$B$6:$B$505,'Inputs'!$B$5)&lt;&gt;1,AND(C28&lt;&gt;"Delivered",C28&lt;&gt;"Failed")),"Resolve","No issue"))</x:f>
        <x:v>No issue</x:v>
      </x:c>
      <x:c r="H28" s="2" t="str">
        <x:f>IF(COUNTA(A28:F28)=0,"",IF(AND(C28="Delivered",D28=""),"Resolve","No issue"))</x:f>
        <x:v>No issue</x:v>
      </x:c>
      <x:c r="I28" s="2" t="str">
        <x:f>IF(COUNTA(A28:F28)=0,"",IF(OR(NOT(ISNUMBER(E28)),E28&lt;'Inputs'!$B$8,E28&gt;'Inputs'!$B$6),"Resolve","No issue"))</x:f>
        <x:v>No issue</x:v>
      </x:c>
    </x:row>
    <x:row r="29" ht="25" customHeight="1">
      <x:c r="A29" s="6" t="str">
        <x:v>C-024</x:v>
      </x:c>
      <x:c r="B29" s="6" t="str">
        <x:v>A-024</x:v>
      </x:c>
      <x:c r="C29" s="6" t="str">
        <x:v>Delivered</x:v>
      </x:c>
      <x:c r="D29" s="6" t="str">
        <x:v>PROOF-24</x:v>
      </x:c>
      <x:c r="E29" s="7" t="n">
        <x:v>46307</x:v>
      </x:c>
      <x:c r="F29" s="6" t="str">
        <x:v>SRC-CLAIM-24</x:v>
      </x:c>
      <x:c r="G29" s="2" t="str">
        <x:f>IF(COUNTA(A29:F29)=0,"",IF(OR(A29="",B29="",COUNTIFS($A$6:$A$435,A29)&lt;&gt;1,COUNTIFS($B$6:$B$435,B29)&lt;&gt;1,COUNTIFS('Orders'!$A$6:$A$505,B29,'Orders'!$B$6:$B$505,'Inputs'!$B$5)&lt;&gt;1,AND(C29&lt;&gt;"Delivered",C29&lt;&gt;"Failed")),"Resolve","No issue"))</x:f>
        <x:v>No issue</x:v>
      </x:c>
      <x:c r="H29" s="2" t="str">
        <x:f>IF(COUNTA(A29:F29)=0,"",IF(AND(C29="Delivered",D29=""),"Resolve","No issue"))</x:f>
        <x:v>No issue</x:v>
      </x:c>
      <x:c r="I29" s="2" t="str">
        <x:f>IF(COUNTA(A29:F29)=0,"",IF(OR(NOT(ISNUMBER(E29)),E29&lt;'Inputs'!$B$8,E29&gt;'Inputs'!$B$6),"Resolve","No issue"))</x:f>
        <x:v>No issue</x:v>
      </x:c>
    </x:row>
    <x:row r="30" ht="25" customHeight="1">
      <x:c r="A30" s="6" t="str">
        <x:v>C-025</x:v>
      </x:c>
      <x:c r="B30" s="6" t="str">
        <x:v>A-025</x:v>
      </x:c>
      <x:c r="C30" s="6" t="str">
        <x:v>Delivered</x:v>
      </x:c>
      <x:c r="D30" s="6" t="str">
        <x:v>PROOF-25</x:v>
      </x:c>
      <x:c r="E30" s="7" t="n">
        <x:v>46307</x:v>
      </x:c>
      <x:c r="F30" s="6" t="str">
        <x:v>SRC-CLAIM-25</x:v>
      </x:c>
      <x:c r="G30" s="2" t="str">
        <x:f>IF(COUNTA(A30:F30)=0,"",IF(OR(A30="",B30="",COUNTIFS($A$6:$A$435,A30)&lt;&gt;1,COUNTIFS($B$6:$B$435,B30)&lt;&gt;1,COUNTIFS('Orders'!$A$6:$A$505,B30,'Orders'!$B$6:$B$505,'Inputs'!$B$5)&lt;&gt;1,AND(C30&lt;&gt;"Delivered",C30&lt;&gt;"Failed")),"Resolve","No issue"))</x:f>
        <x:v>No issue</x:v>
      </x:c>
      <x:c r="H30" s="2" t="str">
        <x:f>IF(COUNTA(A30:F30)=0,"",IF(AND(C30="Delivered",D30=""),"Resolve","No issue"))</x:f>
        <x:v>No issue</x:v>
      </x:c>
      <x:c r="I30" s="2" t="str">
        <x:f>IF(COUNTA(A30:F30)=0,"",IF(OR(NOT(ISNUMBER(E30)),E30&lt;'Inputs'!$B$8,E30&gt;'Inputs'!$B$6),"Resolve","No issue"))</x:f>
        <x:v>No issue</x:v>
      </x:c>
    </x:row>
    <x:row r="31" ht="25" customHeight="1">
      <x:c r="A31" s="6" t="str">
        <x:v>C-026</x:v>
      </x:c>
      <x:c r="B31" s="6" t="str">
        <x:v>A-026</x:v>
      </x:c>
      <x:c r="C31" s="6" t="str">
        <x:v>Delivered</x:v>
      </x:c>
      <x:c r="D31" s="6" t="str">
        <x:v>PROOF-26</x:v>
      </x:c>
      <x:c r="E31" s="7" t="n">
        <x:v>46307</x:v>
      </x:c>
      <x:c r="F31" s="6" t="str">
        <x:v>SRC-CLAIM-26</x:v>
      </x:c>
      <x:c r="G31" s="2" t="str">
        <x:f>IF(COUNTA(A31:F31)=0,"",IF(OR(A31="",B31="",COUNTIFS($A$6:$A$435,A31)&lt;&gt;1,COUNTIFS($B$6:$B$435,B31)&lt;&gt;1,COUNTIFS('Orders'!$A$6:$A$505,B31,'Orders'!$B$6:$B$505,'Inputs'!$B$5)&lt;&gt;1,AND(C31&lt;&gt;"Delivered",C31&lt;&gt;"Failed")),"Resolve","No issue"))</x:f>
        <x:v>No issue</x:v>
      </x:c>
      <x:c r="H31" s="2" t="str">
        <x:f>IF(COUNTA(A31:F31)=0,"",IF(AND(C31="Delivered",D31=""),"Resolve","No issue"))</x:f>
        <x:v>No issue</x:v>
      </x:c>
      <x:c r="I31" s="2" t="str">
        <x:f>IF(COUNTA(A31:F31)=0,"",IF(OR(NOT(ISNUMBER(E31)),E31&lt;'Inputs'!$B$8,E31&gt;'Inputs'!$B$6),"Resolve","No issue"))</x:f>
        <x:v>No issue</x:v>
      </x:c>
    </x:row>
    <x:row r="32" ht="25" customHeight="1">
      <x:c r="A32" s="6" t="str">
        <x:v>C-027</x:v>
      </x:c>
      <x:c r="B32" s="6" t="str">
        <x:v>A-027</x:v>
      </x:c>
      <x:c r="C32" s="6" t="str">
        <x:v>Delivered</x:v>
      </x:c>
      <x:c r="D32" s="6" t="str">
        <x:v>PROOF-27</x:v>
      </x:c>
      <x:c r="E32" s="7" t="n">
        <x:v>46307</x:v>
      </x:c>
      <x:c r="F32" s="6" t="str">
        <x:v>SRC-CLAIM-27</x:v>
      </x:c>
      <x:c r="G32" s="2" t="str">
        <x:f>IF(COUNTA(A32:F32)=0,"",IF(OR(A32="",B32="",COUNTIFS($A$6:$A$435,A32)&lt;&gt;1,COUNTIFS($B$6:$B$435,B32)&lt;&gt;1,COUNTIFS('Orders'!$A$6:$A$505,B32,'Orders'!$B$6:$B$505,'Inputs'!$B$5)&lt;&gt;1,AND(C32&lt;&gt;"Delivered",C32&lt;&gt;"Failed")),"Resolve","No issue"))</x:f>
        <x:v>No issue</x:v>
      </x:c>
      <x:c r="H32" s="2" t="str">
        <x:f>IF(COUNTA(A32:F32)=0,"",IF(AND(C32="Delivered",D32=""),"Resolve","No issue"))</x:f>
        <x:v>No issue</x:v>
      </x:c>
      <x:c r="I32" s="2" t="str">
        <x:f>IF(COUNTA(A32:F32)=0,"",IF(OR(NOT(ISNUMBER(E32)),E32&lt;'Inputs'!$B$8,E32&gt;'Inputs'!$B$6),"Resolve","No issue"))</x:f>
        <x:v>No issue</x:v>
      </x:c>
    </x:row>
    <x:row r="33" ht="25" customHeight="1">
      <x:c r="A33" s="6" t="str">
        <x:v>C-028</x:v>
      </x:c>
      <x:c r="B33" s="6" t="str">
        <x:v>A-028</x:v>
      </x:c>
      <x:c r="C33" s="6" t="str">
        <x:v>Delivered</x:v>
      </x:c>
      <x:c r="D33" s="6" t="str">
        <x:v>PROOF-28</x:v>
      </x:c>
      <x:c r="E33" s="7" t="n">
        <x:v>46307</x:v>
      </x:c>
      <x:c r="F33" s="6" t="str">
        <x:v>SRC-CLAIM-28</x:v>
      </x:c>
      <x:c r="G33" s="2" t="str">
        <x:f>IF(COUNTA(A33:F33)=0,"",IF(OR(A33="",B33="",COUNTIFS($A$6:$A$435,A33)&lt;&gt;1,COUNTIFS($B$6:$B$435,B33)&lt;&gt;1,COUNTIFS('Orders'!$A$6:$A$505,B33,'Orders'!$B$6:$B$505,'Inputs'!$B$5)&lt;&gt;1,AND(C33&lt;&gt;"Delivered",C33&lt;&gt;"Failed")),"Resolve","No issue"))</x:f>
        <x:v>No issue</x:v>
      </x:c>
      <x:c r="H33" s="2" t="str">
        <x:f>IF(COUNTA(A33:F33)=0,"",IF(AND(C33="Delivered",D33=""),"Resolve","No issue"))</x:f>
        <x:v>No issue</x:v>
      </x:c>
      <x:c r="I33" s="2" t="str">
        <x:f>IF(COUNTA(A33:F33)=0,"",IF(OR(NOT(ISNUMBER(E33)),E33&lt;'Inputs'!$B$8,E33&gt;'Inputs'!$B$6),"Resolve","No issue"))</x:f>
        <x:v>No issue</x:v>
      </x:c>
    </x:row>
    <x:row r="34" ht="25" customHeight="1">
      <x:c r="A34" s="6" t="str">
        <x:v>C-029</x:v>
      </x:c>
      <x:c r="B34" s="6" t="str">
        <x:v>A-029</x:v>
      </x:c>
      <x:c r="C34" s="6" t="str">
        <x:v>Delivered</x:v>
      </x:c>
      <x:c r="D34" s="6" t="str">
        <x:v>PROOF-29</x:v>
      </x:c>
      <x:c r="E34" s="7" t="n">
        <x:v>46307</x:v>
      </x:c>
      <x:c r="F34" s="6" t="str">
        <x:v>SRC-CLAIM-29</x:v>
      </x:c>
      <x:c r="G34" s="2" t="str">
        <x:f>IF(COUNTA(A34:F34)=0,"",IF(OR(A34="",B34="",COUNTIFS($A$6:$A$435,A34)&lt;&gt;1,COUNTIFS($B$6:$B$435,B34)&lt;&gt;1,COUNTIFS('Orders'!$A$6:$A$505,B34,'Orders'!$B$6:$B$505,'Inputs'!$B$5)&lt;&gt;1,AND(C34&lt;&gt;"Delivered",C34&lt;&gt;"Failed")),"Resolve","No issue"))</x:f>
        <x:v>No issue</x:v>
      </x:c>
      <x:c r="H34" s="2" t="str">
        <x:f>IF(COUNTA(A34:F34)=0,"",IF(AND(C34="Delivered",D34=""),"Resolve","No issue"))</x:f>
        <x:v>No issue</x:v>
      </x:c>
      <x:c r="I34" s="2" t="str">
        <x:f>IF(COUNTA(A34:F34)=0,"",IF(OR(NOT(ISNUMBER(E34)),E34&lt;'Inputs'!$B$8,E34&gt;'Inputs'!$B$6),"Resolve","No issue"))</x:f>
        <x:v>No issue</x:v>
      </x:c>
    </x:row>
    <x:row r="35" ht="25" customHeight="1">
      <x:c r="A35" s="6" t="str">
        <x:v>C-030</x:v>
      </x:c>
      <x:c r="B35" s="6" t="str">
        <x:v>A-030</x:v>
      </x:c>
      <x:c r="C35" s="6" t="str">
        <x:v>Delivered</x:v>
      </x:c>
      <x:c r="D35" s="6" t="str">
        <x:v>PROOF-30</x:v>
      </x:c>
      <x:c r="E35" s="7" t="n">
        <x:v>46307</x:v>
      </x:c>
      <x:c r="F35" s="6" t="str">
        <x:v>SRC-CLAIM-30</x:v>
      </x:c>
      <x:c r="G35" s="2" t="str">
        <x:f>IF(COUNTA(A35:F35)=0,"",IF(OR(A35="",B35="",COUNTIFS($A$6:$A$435,A35)&lt;&gt;1,COUNTIFS($B$6:$B$435,B35)&lt;&gt;1,COUNTIFS('Orders'!$A$6:$A$505,B35,'Orders'!$B$6:$B$505,'Inputs'!$B$5)&lt;&gt;1,AND(C35&lt;&gt;"Delivered",C35&lt;&gt;"Failed")),"Resolve","No issue"))</x:f>
        <x:v>No issue</x:v>
      </x:c>
      <x:c r="H35" s="2" t="str">
        <x:f>IF(COUNTA(A35:F35)=0,"",IF(AND(C35="Delivered",D35=""),"Resolve","No issue"))</x:f>
        <x:v>No issue</x:v>
      </x:c>
      <x:c r="I35" s="2" t="str">
        <x:f>IF(COUNTA(A35:F35)=0,"",IF(OR(NOT(ISNUMBER(E35)),E35&lt;'Inputs'!$B$8,E35&gt;'Inputs'!$B$6),"Resolve","No issue"))</x:f>
        <x:v>No issue</x:v>
      </x:c>
    </x:row>
    <x:row r="36" ht="25" customHeight="1">
      <x:c r="A36" s="6" t="str">
        <x:v>C-031</x:v>
      </x:c>
      <x:c r="B36" s="6" t="str">
        <x:v>A-031</x:v>
      </x:c>
      <x:c r="C36" s="6" t="str">
        <x:v>Delivered</x:v>
      </x:c>
      <x:c r="D36" s="6" t="str">
        <x:v>PROOF-31</x:v>
      </x:c>
      <x:c r="E36" s="7" t="n">
        <x:v>46307</x:v>
      </x:c>
      <x:c r="F36" s="6" t="str">
        <x:v>SRC-CLAIM-31</x:v>
      </x:c>
      <x:c r="G36" s="2" t="str">
        <x:f>IF(COUNTA(A36:F36)=0,"",IF(OR(A36="",B36="",COUNTIFS($A$6:$A$435,A36)&lt;&gt;1,COUNTIFS($B$6:$B$435,B36)&lt;&gt;1,COUNTIFS('Orders'!$A$6:$A$505,B36,'Orders'!$B$6:$B$505,'Inputs'!$B$5)&lt;&gt;1,AND(C36&lt;&gt;"Delivered",C36&lt;&gt;"Failed")),"Resolve","No issue"))</x:f>
        <x:v>No issue</x:v>
      </x:c>
      <x:c r="H36" s="2" t="str">
        <x:f>IF(COUNTA(A36:F36)=0,"",IF(AND(C36="Delivered",D36=""),"Resolve","No issue"))</x:f>
        <x:v>No issue</x:v>
      </x:c>
      <x:c r="I36" s="2" t="str">
        <x:f>IF(COUNTA(A36:F36)=0,"",IF(OR(NOT(ISNUMBER(E36)),E36&lt;'Inputs'!$B$8,E36&gt;'Inputs'!$B$6),"Resolve","No issue"))</x:f>
        <x:v>No issue</x:v>
      </x:c>
    </x:row>
    <x:row r="37" ht="25" customHeight="1">
      <x:c r="A37" s="6" t="str">
        <x:v>C-032</x:v>
      </x:c>
      <x:c r="B37" s="6" t="str">
        <x:v>A-032</x:v>
      </x:c>
      <x:c r="C37" s="6" t="str">
        <x:v>Delivered</x:v>
      </x:c>
      <x:c r="D37" s="6" t="str">
        <x:v>PROOF-32</x:v>
      </x:c>
      <x:c r="E37" s="7" t="n">
        <x:v>46307</x:v>
      </x:c>
      <x:c r="F37" s="6" t="str">
        <x:v>SRC-CLAIM-32</x:v>
      </x:c>
      <x:c r="G37" s="2" t="str">
        <x:f>IF(COUNTA(A37:F37)=0,"",IF(OR(A37="",B37="",COUNTIFS($A$6:$A$435,A37)&lt;&gt;1,COUNTIFS($B$6:$B$435,B37)&lt;&gt;1,COUNTIFS('Orders'!$A$6:$A$505,B37,'Orders'!$B$6:$B$505,'Inputs'!$B$5)&lt;&gt;1,AND(C37&lt;&gt;"Delivered",C37&lt;&gt;"Failed")),"Resolve","No issue"))</x:f>
        <x:v>No issue</x:v>
      </x:c>
      <x:c r="H37" s="2" t="str">
        <x:f>IF(COUNTA(A37:F37)=0,"",IF(AND(C37="Delivered",D37=""),"Resolve","No issue"))</x:f>
        <x:v>No issue</x:v>
      </x:c>
      <x:c r="I37" s="2" t="str">
        <x:f>IF(COUNTA(A37:F37)=0,"",IF(OR(NOT(ISNUMBER(E37)),E37&lt;'Inputs'!$B$8,E37&gt;'Inputs'!$B$6),"Resolve","No issue"))</x:f>
        <x:v>No issue</x:v>
      </x:c>
    </x:row>
    <x:row r="38" ht="25" customHeight="1">
      <x:c r="A38" s="6" t="str">
        <x:v>C-033</x:v>
      </x:c>
      <x:c r="B38" s="6" t="str">
        <x:v>A-033</x:v>
      </x:c>
      <x:c r="C38" s="6" t="str">
        <x:v>Delivered</x:v>
      </x:c>
      <x:c r="D38" s="6" t="str">
        <x:v>PROOF-33</x:v>
      </x:c>
      <x:c r="E38" s="7" t="n">
        <x:v>46307</x:v>
      </x:c>
      <x:c r="F38" s="6" t="str">
        <x:v>SRC-CLAIM-33</x:v>
      </x:c>
      <x:c r="G38" s="2" t="str">
        <x:f>IF(COUNTA(A38:F38)=0,"",IF(OR(A38="",B38="",COUNTIFS($A$6:$A$435,A38)&lt;&gt;1,COUNTIFS($B$6:$B$435,B38)&lt;&gt;1,COUNTIFS('Orders'!$A$6:$A$505,B38,'Orders'!$B$6:$B$505,'Inputs'!$B$5)&lt;&gt;1,AND(C38&lt;&gt;"Delivered",C38&lt;&gt;"Failed")),"Resolve","No issue"))</x:f>
        <x:v>No issue</x:v>
      </x:c>
      <x:c r="H38" s="2" t="str">
        <x:f>IF(COUNTA(A38:F38)=0,"",IF(AND(C38="Delivered",D38=""),"Resolve","No issue"))</x:f>
        <x:v>No issue</x:v>
      </x:c>
      <x:c r="I38" s="2" t="str">
        <x:f>IF(COUNTA(A38:F38)=0,"",IF(OR(NOT(ISNUMBER(E38)),E38&lt;'Inputs'!$B$8,E38&gt;'Inputs'!$B$6),"Resolve","No issue"))</x:f>
        <x:v>No issue</x:v>
      </x:c>
    </x:row>
    <x:row r="39" ht="25" customHeight="1">
      <x:c r="A39" s="6" t="str">
        <x:v>C-034</x:v>
      </x:c>
      <x:c r="B39" s="6" t="str">
        <x:v>A-034</x:v>
      </x:c>
      <x:c r="C39" s="6" t="str">
        <x:v>Delivered</x:v>
      </x:c>
      <x:c r="D39" s="6" t="str">
        <x:v>PROOF-34</x:v>
      </x:c>
      <x:c r="E39" s="7" t="n">
        <x:v>46307</x:v>
      </x:c>
      <x:c r="F39" s="6" t="str">
        <x:v>SRC-CLAIM-34</x:v>
      </x:c>
      <x:c r="G39" s="2" t="str">
        <x:f>IF(COUNTA(A39:F39)=0,"",IF(OR(A39="",B39="",COUNTIFS($A$6:$A$435,A39)&lt;&gt;1,COUNTIFS($B$6:$B$435,B39)&lt;&gt;1,COUNTIFS('Orders'!$A$6:$A$505,B39,'Orders'!$B$6:$B$505,'Inputs'!$B$5)&lt;&gt;1,AND(C39&lt;&gt;"Delivered",C39&lt;&gt;"Failed")),"Resolve","No issue"))</x:f>
        <x:v>No issue</x:v>
      </x:c>
      <x:c r="H39" s="2" t="str">
        <x:f>IF(COUNTA(A39:F39)=0,"",IF(AND(C39="Delivered",D39=""),"Resolve","No issue"))</x:f>
        <x:v>No issue</x:v>
      </x:c>
      <x:c r="I39" s="2" t="str">
        <x:f>IF(COUNTA(A39:F39)=0,"",IF(OR(NOT(ISNUMBER(E39)),E39&lt;'Inputs'!$B$8,E39&gt;'Inputs'!$B$6),"Resolve","No issue"))</x:f>
        <x:v>No issue</x:v>
      </x:c>
    </x:row>
    <x:row r="40" ht="25" customHeight="1">
      <x:c r="A40" s="6" t="str">
        <x:v>C-035</x:v>
      </x:c>
      <x:c r="B40" s="6" t="str">
        <x:v>A-035</x:v>
      </x:c>
      <x:c r="C40" s="6" t="str">
        <x:v>Delivered</x:v>
      </x:c>
      <x:c r="D40" s="6" t="str">
        <x:v>PROOF-35</x:v>
      </x:c>
      <x:c r="E40" s="7" t="n">
        <x:v>46307</x:v>
      </x:c>
      <x:c r="F40" s="6" t="str">
        <x:v>SRC-CLAIM-35</x:v>
      </x:c>
      <x:c r="G40" s="2" t="str">
        <x:f>IF(COUNTA(A40:F40)=0,"",IF(OR(A40="",B40="",COUNTIFS($A$6:$A$435,A40)&lt;&gt;1,COUNTIFS($B$6:$B$435,B40)&lt;&gt;1,COUNTIFS('Orders'!$A$6:$A$505,B40,'Orders'!$B$6:$B$505,'Inputs'!$B$5)&lt;&gt;1,AND(C40&lt;&gt;"Delivered",C40&lt;&gt;"Failed")),"Resolve","No issue"))</x:f>
        <x:v>No issue</x:v>
      </x:c>
      <x:c r="H40" s="2" t="str">
        <x:f>IF(COUNTA(A40:F40)=0,"",IF(AND(C40="Delivered",D40=""),"Resolve","No issue"))</x:f>
        <x:v>No issue</x:v>
      </x:c>
      <x:c r="I40" s="2" t="str">
        <x:f>IF(COUNTA(A40:F40)=0,"",IF(OR(NOT(ISNUMBER(E40)),E40&lt;'Inputs'!$B$8,E40&gt;'Inputs'!$B$6),"Resolve","No issue"))</x:f>
        <x:v>No issue</x:v>
      </x:c>
    </x:row>
    <x:row r="41" ht="25" customHeight="1">
      <x:c r="A41" s="6" t="str">
        <x:v>C-036</x:v>
      </x:c>
      <x:c r="B41" s="6" t="str">
        <x:v>A-036</x:v>
      </x:c>
      <x:c r="C41" s="6" t="str">
        <x:v>Delivered</x:v>
      </x:c>
      <x:c r="D41" s="6" t="str">
        <x:v>PROOF-36</x:v>
      </x:c>
      <x:c r="E41" s="7" t="n">
        <x:v>46307</x:v>
      </x:c>
      <x:c r="F41" s="6" t="str">
        <x:v>SRC-CLAIM-36</x:v>
      </x:c>
      <x:c r="G41" s="2" t="str">
        <x:f>IF(COUNTA(A41:F41)=0,"",IF(OR(A41="",B41="",COUNTIFS($A$6:$A$435,A41)&lt;&gt;1,COUNTIFS($B$6:$B$435,B41)&lt;&gt;1,COUNTIFS('Orders'!$A$6:$A$505,B41,'Orders'!$B$6:$B$505,'Inputs'!$B$5)&lt;&gt;1,AND(C41&lt;&gt;"Delivered",C41&lt;&gt;"Failed")),"Resolve","No issue"))</x:f>
        <x:v>No issue</x:v>
      </x:c>
      <x:c r="H41" s="2" t="str">
        <x:f>IF(COUNTA(A41:F41)=0,"",IF(AND(C41="Delivered",D41=""),"Resolve","No issue"))</x:f>
        <x:v>No issue</x:v>
      </x:c>
      <x:c r="I41" s="2" t="str">
        <x:f>IF(COUNTA(A41:F41)=0,"",IF(OR(NOT(ISNUMBER(E41)),E41&lt;'Inputs'!$B$8,E41&gt;'Inputs'!$B$6),"Resolve","No issue"))</x:f>
        <x:v>No issue</x:v>
      </x:c>
    </x:row>
    <x:row r="42" ht="25" customHeight="1">
      <x:c r="A42" s="6" t="str">
        <x:v>C-037</x:v>
      </x:c>
      <x:c r="B42" s="6" t="str">
        <x:v>A-037</x:v>
      </x:c>
      <x:c r="C42" s="6" t="str">
        <x:v>Delivered</x:v>
      </x:c>
      <x:c r="D42" s="6" t="str">
        <x:v>PROOF-37</x:v>
      </x:c>
      <x:c r="E42" s="7" t="n">
        <x:v>46307</x:v>
      </x:c>
      <x:c r="F42" s="6" t="str">
        <x:v>SRC-CLAIM-37</x:v>
      </x:c>
      <x:c r="G42" s="2" t="str">
        <x:f>IF(COUNTA(A42:F42)=0,"",IF(OR(A42="",B42="",COUNTIFS($A$6:$A$435,A42)&lt;&gt;1,COUNTIFS($B$6:$B$435,B42)&lt;&gt;1,COUNTIFS('Orders'!$A$6:$A$505,B42,'Orders'!$B$6:$B$505,'Inputs'!$B$5)&lt;&gt;1,AND(C42&lt;&gt;"Delivered",C42&lt;&gt;"Failed")),"Resolve","No issue"))</x:f>
        <x:v>No issue</x:v>
      </x:c>
      <x:c r="H42" s="2" t="str">
        <x:f>IF(COUNTA(A42:F42)=0,"",IF(AND(C42="Delivered",D42=""),"Resolve","No issue"))</x:f>
        <x:v>No issue</x:v>
      </x:c>
      <x:c r="I42" s="2" t="str">
        <x:f>IF(COUNTA(A42:F42)=0,"",IF(OR(NOT(ISNUMBER(E42)),E42&lt;'Inputs'!$B$8,E42&gt;'Inputs'!$B$6),"Resolve","No issue"))</x:f>
        <x:v>No issue</x:v>
      </x:c>
    </x:row>
    <x:row r="43" ht="25" customHeight="1">
      <x:c r="A43" s="6" t="str">
        <x:v>C-038</x:v>
      </x:c>
      <x:c r="B43" s="6" t="str">
        <x:v>A-038</x:v>
      </x:c>
      <x:c r="C43" s="6" t="str">
        <x:v>Delivered</x:v>
      </x:c>
      <x:c r="D43" s="6" t="str">
        <x:v>PROOF-38</x:v>
      </x:c>
      <x:c r="E43" s="7" t="n">
        <x:v>46307</x:v>
      </x:c>
      <x:c r="F43" s="6" t="str">
        <x:v>SRC-CLAIM-38</x:v>
      </x:c>
      <x:c r="G43" s="2" t="str">
        <x:f>IF(COUNTA(A43:F43)=0,"",IF(OR(A43="",B43="",COUNTIFS($A$6:$A$435,A43)&lt;&gt;1,COUNTIFS($B$6:$B$435,B43)&lt;&gt;1,COUNTIFS('Orders'!$A$6:$A$505,B43,'Orders'!$B$6:$B$505,'Inputs'!$B$5)&lt;&gt;1,AND(C43&lt;&gt;"Delivered",C43&lt;&gt;"Failed")),"Resolve","No issue"))</x:f>
        <x:v>No issue</x:v>
      </x:c>
      <x:c r="H43" s="2" t="str">
        <x:f>IF(COUNTA(A43:F43)=0,"",IF(AND(C43="Delivered",D43=""),"Resolve","No issue"))</x:f>
        <x:v>No issue</x:v>
      </x:c>
      <x:c r="I43" s="2" t="str">
        <x:f>IF(COUNTA(A43:F43)=0,"",IF(OR(NOT(ISNUMBER(E43)),E43&lt;'Inputs'!$B$8,E43&gt;'Inputs'!$B$6),"Resolve","No issue"))</x:f>
        <x:v>No issue</x:v>
      </x:c>
    </x:row>
    <x:row r="44" ht="25" customHeight="1">
      <x:c r="A44" s="6" t="str">
        <x:v>C-039</x:v>
      </x:c>
      <x:c r="B44" s="6" t="str">
        <x:v>A-039</x:v>
      </x:c>
      <x:c r="C44" s="6" t="str">
        <x:v>Delivered</x:v>
      </x:c>
      <x:c r="D44" s="6" t="str">
        <x:v>PROOF-39</x:v>
      </x:c>
      <x:c r="E44" s="7" t="n">
        <x:v>46307</x:v>
      </x:c>
      <x:c r="F44" s="6" t="str">
        <x:v>SRC-CLAIM-39</x:v>
      </x:c>
      <x:c r="G44" s="2" t="str">
        <x:f>IF(COUNTA(A44:F44)=0,"",IF(OR(A44="",B44="",COUNTIFS($A$6:$A$435,A44)&lt;&gt;1,COUNTIFS($B$6:$B$435,B44)&lt;&gt;1,COUNTIFS('Orders'!$A$6:$A$505,B44,'Orders'!$B$6:$B$505,'Inputs'!$B$5)&lt;&gt;1,AND(C44&lt;&gt;"Delivered",C44&lt;&gt;"Failed")),"Resolve","No issue"))</x:f>
        <x:v>No issue</x:v>
      </x:c>
      <x:c r="H44" s="2" t="str">
        <x:f>IF(COUNTA(A44:F44)=0,"",IF(AND(C44="Delivered",D44=""),"Resolve","No issue"))</x:f>
        <x:v>No issue</x:v>
      </x:c>
      <x:c r="I44" s="2" t="str">
        <x:f>IF(COUNTA(A44:F44)=0,"",IF(OR(NOT(ISNUMBER(E44)),E44&lt;'Inputs'!$B$8,E44&gt;'Inputs'!$B$6),"Resolve","No issue"))</x:f>
        <x:v>No issue</x:v>
      </x:c>
    </x:row>
    <x:row r="45" ht="25" customHeight="1">
      <x:c r="A45" s="6" t="str">
        <x:v>C-040</x:v>
      </x:c>
      <x:c r="B45" s="6" t="str">
        <x:v>A-040</x:v>
      </x:c>
      <x:c r="C45" s="6" t="str">
        <x:v>Delivered</x:v>
      </x:c>
      <x:c r="D45" s="6" t="str">
        <x:v>PROOF-40</x:v>
      </x:c>
      <x:c r="E45" s="7" t="n">
        <x:v>46307</x:v>
      </x:c>
      <x:c r="F45" s="6" t="str">
        <x:v>SRC-CLAIM-40</x:v>
      </x:c>
      <x:c r="G45" s="2" t="str">
        <x:f>IF(COUNTA(A45:F45)=0,"",IF(OR(A45="",B45="",COUNTIFS($A$6:$A$435,A45)&lt;&gt;1,COUNTIFS($B$6:$B$435,B45)&lt;&gt;1,COUNTIFS('Orders'!$A$6:$A$505,B45,'Orders'!$B$6:$B$505,'Inputs'!$B$5)&lt;&gt;1,AND(C45&lt;&gt;"Delivered",C45&lt;&gt;"Failed")),"Resolve","No issue"))</x:f>
        <x:v>No issue</x:v>
      </x:c>
      <x:c r="H45" s="2" t="str">
        <x:f>IF(COUNTA(A45:F45)=0,"",IF(AND(C45="Delivered",D45=""),"Resolve","No issue"))</x:f>
        <x:v>No issue</x:v>
      </x:c>
      <x:c r="I45" s="2" t="str">
        <x:f>IF(COUNTA(A45:F45)=0,"",IF(OR(NOT(ISNUMBER(E45)),E45&lt;'Inputs'!$B$8,E45&gt;'Inputs'!$B$6),"Resolve","No issue"))</x:f>
        <x:v>No issue</x:v>
      </x:c>
    </x:row>
    <x:row r="46" ht="25" customHeight="1">
      <x:c r="A46" s="6" t="str">
        <x:v>C-041</x:v>
      </x:c>
      <x:c r="B46" s="6" t="str">
        <x:v>A-041</x:v>
      </x:c>
      <x:c r="C46" s="6" t="str">
        <x:v>Delivered</x:v>
      </x:c>
      <x:c r="D46" s="6" t="str">
        <x:v>PROOF-41</x:v>
      </x:c>
      <x:c r="E46" s="7" t="n">
        <x:v>46307</x:v>
      </x:c>
      <x:c r="F46" s="6" t="str">
        <x:v>SRC-CLAIM-41</x:v>
      </x:c>
      <x:c r="G46" s="2" t="str">
        <x:f>IF(COUNTA(A46:F46)=0,"",IF(OR(A46="",B46="",COUNTIFS($A$6:$A$435,A46)&lt;&gt;1,COUNTIFS($B$6:$B$435,B46)&lt;&gt;1,COUNTIFS('Orders'!$A$6:$A$505,B46,'Orders'!$B$6:$B$505,'Inputs'!$B$5)&lt;&gt;1,AND(C46&lt;&gt;"Delivered",C46&lt;&gt;"Failed")),"Resolve","No issue"))</x:f>
        <x:v>No issue</x:v>
      </x:c>
      <x:c r="H46" s="2" t="str">
        <x:f>IF(COUNTA(A46:F46)=0,"",IF(AND(C46="Delivered",D46=""),"Resolve","No issue"))</x:f>
        <x:v>No issue</x:v>
      </x:c>
      <x:c r="I46" s="2" t="str">
        <x:f>IF(COUNTA(A46:F46)=0,"",IF(OR(NOT(ISNUMBER(E46)),E46&lt;'Inputs'!$B$8,E46&gt;'Inputs'!$B$6),"Resolve","No issue"))</x:f>
        <x:v>No issue</x:v>
      </x:c>
    </x:row>
    <x:row r="47" ht="25" customHeight="1">
      <x:c r="A47" s="6" t="str">
        <x:v>C-042</x:v>
      </x:c>
      <x:c r="B47" s="6" t="str">
        <x:v>A-042</x:v>
      </x:c>
      <x:c r="C47" s="6" t="str">
        <x:v>Delivered</x:v>
      </x:c>
      <x:c r="D47" s="6" t="str">
        <x:v>PROOF-42</x:v>
      </x:c>
      <x:c r="E47" s="7" t="n">
        <x:v>46307</x:v>
      </x:c>
      <x:c r="F47" s="6" t="str">
        <x:v>SRC-CLAIM-42</x:v>
      </x:c>
      <x:c r="G47" s="2" t="str">
        <x:f>IF(COUNTA(A47:F47)=0,"",IF(OR(A47="",B47="",COUNTIFS($A$6:$A$435,A47)&lt;&gt;1,COUNTIFS($B$6:$B$435,B47)&lt;&gt;1,COUNTIFS('Orders'!$A$6:$A$505,B47,'Orders'!$B$6:$B$505,'Inputs'!$B$5)&lt;&gt;1,AND(C47&lt;&gt;"Delivered",C47&lt;&gt;"Failed")),"Resolve","No issue"))</x:f>
        <x:v>No issue</x:v>
      </x:c>
      <x:c r="H47" s="2" t="str">
        <x:f>IF(COUNTA(A47:F47)=0,"",IF(AND(C47="Delivered",D47=""),"Resolve","No issue"))</x:f>
        <x:v>No issue</x:v>
      </x:c>
      <x:c r="I47" s="2" t="str">
        <x:f>IF(COUNTA(A47:F47)=0,"",IF(OR(NOT(ISNUMBER(E47)),E47&lt;'Inputs'!$B$8,E47&gt;'Inputs'!$B$6),"Resolve","No issue"))</x:f>
        <x:v>No issue</x:v>
      </x:c>
    </x:row>
    <x:row r="48" ht="25" customHeight="1">
      <x:c r="A48" s="6" t="str">
        <x:v>C-043</x:v>
      </x:c>
      <x:c r="B48" s="6" t="str">
        <x:v>A-043</x:v>
      </x:c>
      <x:c r="C48" s="6" t="str">
        <x:v>Delivered</x:v>
      </x:c>
      <x:c r="D48" s="6" t="str">
        <x:v>PROOF-43</x:v>
      </x:c>
      <x:c r="E48" s="7" t="n">
        <x:v>46307</x:v>
      </x:c>
      <x:c r="F48" s="6" t="str">
        <x:v>SRC-CLAIM-43</x:v>
      </x:c>
      <x:c r="G48" s="2" t="str">
        <x:f>IF(COUNTA(A48:F48)=0,"",IF(OR(A48="",B48="",COUNTIFS($A$6:$A$435,A48)&lt;&gt;1,COUNTIFS($B$6:$B$435,B48)&lt;&gt;1,COUNTIFS('Orders'!$A$6:$A$505,B48,'Orders'!$B$6:$B$505,'Inputs'!$B$5)&lt;&gt;1,AND(C48&lt;&gt;"Delivered",C48&lt;&gt;"Failed")),"Resolve","No issue"))</x:f>
        <x:v>No issue</x:v>
      </x:c>
      <x:c r="H48" s="2" t="str">
        <x:f>IF(COUNTA(A48:F48)=0,"",IF(AND(C48="Delivered",D48=""),"Resolve","No issue"))</x:f>
        <x:v>No issue</x:v>
      </x:c>
      <x:c r="I48" s="2" t="str">
        <x:f>IF(COUNTA(A48:F48)=0,"",IF(OR(NOT(ISNUMBER(E48)),E48&lt;'Inputs'!$B$8,E48&gt;'Inputs'!$B$6),"Resolve","No issue"))</x:f>
        <x:v>No issue</x:v>
      </x:c>
    </x:row>
    <x:row r="49" ht="25" customHeight="1">
      <x:c r="A49" s="6" t="str">
        <x:v>C-044</x:v>
      </x:c>
      <x:c r="B49" s="6" t="str">
        <x:v>A-044</x:v>
      </x:c>
      <x:c r="C49" s="6" t="str">
        <x:v>Delivered</x:v>
      </x:c>
      <x:c r="D49" s="6" t="str">
        <x:v>PROOF-44</x:v>
      </x:c>
      <x:c r="E49" s="7" t="n">
        <x:v>46307</x:v>
      </x:c>
      <x:c r="F49" s="6" t="str">
        <x:v>SRC-CLAIM-44</x:v>
      </x:c>
      <x:c r="G49" s="2" t="str">
        <x:f>IF(COUNTA(A49:F49)=0,"",IF(OR(A49="",B49="",COUNTIFS($A$6:$A$435,A49)&lt;&gt;1,COUNTIFS($B$6:$B$435,B49)&lt;&gt;1,COUNTIFS('Orders'!$A$6:$A$505,B49,'Orders'!$B$6:$B$505,'Inputs'!$B$5)&lt;&gt;1,AND(C49&lt;&gt;"Delivered",C49&lt;&gt;"Failed")),"Resolve","No issue"))</x:f>
        <x:v>No issue</x:v>
      </x:c>
      <x:c r="H49" s="2" t="str">
        <x:f>IF(COUNTA(A49:F49)=0,"",IF(AND(C49="Delivered",D49=""),"Resolve","No issue"))</x:f>
        <x:v>No issue</x:v>
      </x:c>
      <x:c r="I49" s="2" t="str">
        <x:f>IF(COUNTA(A49:F49)=0,"",IF(OR(NOT(ISNUMBER(E49)),E49&lt;'Inputs'!$B$8,E49&gt;'Inputs'!$B$6),"Resolve","No issue"))</x:f>
        <x:v>No issue</x:v>
      </x:c>
    </x:row>
    <x:row r="50" ht="25" customHeight="1">
      <x:c r="A50" s="6" t="str">
        <x:v>C-045</x:v>
      </x:c>
      <x:c r="B50" s="6" t="str">
        <x:v>A-045</x:v>
      </x:c>
      <x:c r="C50" s="6" t="str">
        <x:v>Delivered</x:v>
      </x:c>
      <x:c r="D50" s="6" t="str">
        <x:v>PROOF-45</x:v>
      </x:c>
      <x:c r="E50" s="7" t="n">
        <x:v>46307</x:v>
      </x:c>
      <x:c r="F50" s="6" t="str">
        <x:v>SRC-CLAIM-45</x:v>
      </x:c>
      <x:c r="G50" s="2" t="str">
        <x:f>IF(COUNTA(A50:F50)=0,"",IF(OR(A50="",B50="",COUNTIFS($A$6:$A$435,A50)&lt;&gt;1,COUNTIFS($B$6:$B$435,B50)&lt;&gt;1,COUNTIFS('Orders'!$A$6:$A$505,B50,'Orders'!$B$6:$B$505,'Inputs'!$B$5)&lt;&gt;1,AND(C50&lt;&gt;"Delivered",C50&lt;&gt;"Failed")),"Resolve","No issue"))</x:f>
        <x:v>No issue</x:v>
      </x:c>
      <x:c r="H50" s="2" t="str">
        <x:f>IF(COUNTA(A50:F50)=0,"",IF(AND(C50="Delivered",D50=""),"Resolve","No issue"))</x:f>
        <x:v>No issue</x:v>
      </x:c>
      <x:c r="I50" s="2" t="str">
        <x:f>IF(COUNTA(A50:F50)=0,"",IF(OR(NOT(ISNUMBER(E50)),E50&lt;'Inputs'!$B$8,E50&gt;'Inputs'!$B$6),"Resolve","No issue"))</x:f>
        <x:v>No issue</x:v>
      </x:c>
    </x:row>
    <x:row r="51" ht="25" customHeight="1">
      <x:c r="A51" s="6" t="str">
        <x:v>C-046</x:v>
      </x:c>
      <x:c r="B51" s="6" t="str">
        <x:v>A-046</x:v>
      </x:c>
      <x:c r="C51" s="6" t="str">
        <x:v>Delivered</x:v>
      </x:c>
      <x:c r="D51" s="6" t="str">
        <x:v>PROOF-46</x:v>
      </x:c>
      <x:c r="E51" s="7" t="n">
        <x:v>46307</x:v>
      </x:c>
      <x:c r="F51" s="6" t="str">
        <x:v>SRC-CLAIM-46</x:v>
      </x:c>
      <x:c r="G51" s="2" t="str">
        <x:f>IF(COUNTA(A51:F51)=0,"",IF(OR(A51="",B51="",COUNTIFS($A$6:$A$435,A51)&lt;&gt;1,COUNTIFS($B$6:$B$435,B51)&lt;&gt;1,COUNTIFS('Orders'!$A$6:$A$505,B51,'Orders'!$B$6:$B$505,'Inputs'!$B$5)&lt;&gt;1,AND(C51&lt;&gt;"Delivered",C51&lt;&gt;"Failed")),"Resolve","No issue"))</x:f>
        <x:v>No issue</x:v>
      </x:c>
      <x:c r="H51" s="2" t="str">
        <x:f>IF(COUNTA(A51:F51)=0,"",IF(AND(C51="Delivered",D51=""),"Resolve","No issue"))</x:f>
        <x:v>No issue</x:v>
      </x:c>
      <x:c r="I51" s="2" t="str">
        <x:f>IF(COUNTA(A51:F51)=0,"",IF(OR(NOT(ISNUMBER(E51)),E51&lt;'Inputs'!$B$8,E51&gt;'Inputs'!$B$6),"Resolve","No issue"))</x:f>
        <x:v>No issue</x:v>
      </x:c>
    </x:row>
    <x:row r="52" ht="25" customHeight="1">
      <x:c r="A52" s="6" t="str">
        <x:v>C-047</x:v>
      </x:c>
      <x:c r="B52" s="6" t="str">
        <x:v>A-047</x:v>
      </x:c>
      <x:c r="C52" s="6" t="str">
        <x:v>Delivered</x:v>
      </x:c>
      <x:c r="D52" s="6" t="str">
        <x:v>PROOF-47</x:v>
      </x:c>
      <x:c r="E52" s="7" t="n">
        <x:v>46307</x:v>
      </x:c>
      <x:c r="F52" s="6" t="str">
        <x:v>SRC-CLAIM-47</x:v>
      </x:c>
      <x:c r="G52" s="2" t="str">
        <x:f>IF(COUNTA(A52:F52)=0,"",IF(OR(A52="",B52="",COUNTIFS($A$6:$A$435,A52)&lt;&gt;1,COUNTIFS($B$6:$B$435,B52)&lt;&gt;1,COUNTIFS('Orders'!$A$6:$A$505,B52,'Orders'!$B$6:$B$505,'Inputs'!$B$5)&lt;&gt;1,AND(C52&lt;&gt;"Delivered",C52&lt;&gt;"Failed")),"Resolve","No issue"))</x:f>
        <x:v>No issue</x:v>
      </x:c>
      <x:c r="H52" s="2" t="str">
        <x:f>IF(COUNTA(A52:F52)=0,"",IF(AND(C52="Delivered",D52=""),"Resolve","No issue"))</x:f>
        <x:v>No issue</x:v>
      </x:c>
      <x:c r="I52" s="2" t="str">
        <x:f>IF(COUNTA(A52:F52)=0,"",IF(OR(NOT(ISNUMBER(E52)),E52&lt;'Inputs'!$B$8,E52&gt;'Inputs'!$B$6),"Resolve","No issue"))</x:f>
        <x:v>No issue</x:v>
      </x:c>
    </x:row>
    <x:row r="53" ht="25" customHeight="1">
      <x:c r="A53" s="6" t="str">
        <x:v>C-048</x:v>
      </x:c>
      <x:c r="B53" s="6" t="str">
        <x:v>A-048</x:v>
      </x:c>
      <x:c r="C53" s="6" t="str">
        <x:v>Delivered</x:v>
      </x:c>
      <x:c r="D53" s="6" t="str">
        <x:v>PROOF-48</x:v>
      </x:c>
      <x:c r="E53" s="7" t="n">
        <x:v>46307</x:v>
      </x:c>
      <x:c r="F53" s="6" t="str">
        <x:v>SRC-CLAIM-48</x:v>
      </x:c>
      <x:c r="G53" s="2" t="str">
        <x:f>IF(COUNTA(A53:F53)=0,"",IF(OR(A53="",B53="",COUNTIFS($A$6:$A$435,A53)&lt;&gt;1,COUNTIFS($B$6:$B$435,B53)&lt;&gt;1,COUNTIFS('Orders'!$A$6:$A$505,B53,'Orders'!$B$6:$B$505,'Inputs'!$B$5)&lt;&gt;1,AND(C53&lt;&gt;"Delivered",C53&lt;&gt;"Failed")),"Resolve","No issue"))</x:f>
        <x:v>No issue</x:v>
      </x:c>
      <x:c r="H53" s="2" t="str">
        <x:f>IF(COUNTA(A53:F53)=0,"",IF(AND(C53="Delivered",D53=""),"Resolve","No issue"))</x:f>
        <x:v>No issue</x:v>
      </x:c>
      <x:c r="I53" s="2" t="str">
        <x:f>IF(COUNTA(A53:F53)=0,"",IF(OR(NOT(ISNUMBER(E53)),E53&lt;'Inputs'!$B$8,E53&gt;'Inputs'!$B$6),"Resolve","No issue"))</x:f>
        <x:v>No issue</x:v>
      </x:c>
    </x:row>
    <x:row r="54" ht="25" customHeight="1">
      <x:c r="A54" s="6" t="str">
        <x:v>C-049</x:v>
      </x:c>
      <x:c r="B54" s="6" t="str">
        <x:v>A-049</x:v>
      </x:c>
      <x:c r="C54" s="6" t="str">
        <x:v>Delivered</x:v>
      </x:c>
      <x:c r="D54" s="6" t="str">
        <x:v>PROOF-49</x:v>
      </x:c>
      <x:c r="E54" s="7" t="n">
        <x:v>46307</x:v>
      </x:c>
      <x:c r="F54" s="6" t="str">
        <x:v>SRC-CLAIM-49</x:v>
      </x:c>
      <x:c r="G54" s="2" t="str">
        <x:f>IF(COUNTA(A54:F54)=0,"",IF(OR(A54="",B54="",COUNTIFS($A$6:$A$435,A54)&lt;&gt;1,COUNTIFS($B$6:$B$435,B54)&lt;&gt;1,COUNTIFS('Orders'!$A$6:$A$505,B54,'Orders'!$B$6:$B$505,'Inputs'!$B$5)&lt;&gt;1,AND(C54&lt;&gt;"Delivered",C54&lt;&gt;"Failed")),"Resolve","No issue"))</x:f>
        <x:v>No issue</x:v>
      </x:c>
      <x:c r="H54" s="2" t="str">
        <x:f>IF(COUNTA(A54:F54)=0,"",IF(AND(C54="Delivered",D54=""),"Resolve","No issue"))</x:f>
        <x:v>No issue</x:v>
      </x:c>
      <x:c r="I54" s="2" t="str">
        <x:f>IF(COUNTA(A54:F54)=0,"",IF(OR(NOT(ISNUMBER(E54)),E54&lt;'Inputs'!$B$8,E54&gt;'Inputs'!$B$6),"Resolve","No issue"))</x:f>
        <x:v>No issue</x:v>
      </x:c>
    </x:row>
    <x:row r="55" ht="25" customHeight="1">
      <x:c r="A55" s="6" t="str">
        <x:v>C-050</x:v>
      </x:c>
      <x:c r="B55" s="6" t="str">
        <x:v>A-050</x:v>
      </x:c>
      <x:c r="C55" s="6" t="str">
        <x:v>Delivered</x:v>
      </x:c>
      <x:c r="D55" s="6" t="str">
        <x:v>PROOF-50</x:v>
      </x:c>
      <x:c r="E55" s="7" t="n">
        <x:v>46307</x:v>
      </x:c>
      <x:c r="F55" s="6" t="str">
        <x:v>SRC-CLAIM-50</x:v>
      </x:c>
      <x:c r="G55" s="2" t="str">
        <x:f>IF(COUNTA(A55:F55)=0,"",IF(OR(A55="",B55="",COUNTIFS($A$6:$A$435,A55)&lt;&gt;1,COUNTIFS($B$6:$B$435,B55)&lt;&gt;1,COUNTIFS('Orders'!$A$6:$A$505,B55,'Orders'!$B$6:$B$505,'Inputs'!$B$5)&lt;&gt;1,AND(C55&lt;&gt;"Delivered",C55&lt;&gt;"Failed")),"Resolve","No issue"))</x:f>
        <x:v>No issue</x:v>
      </x:c>
      <x:c r="H55" s="2" t="str">
        <x:f>IF(COUNTA(A55:F55)=0,"",IF(AND(C55="Delivered",D55=""),"Resolve","No issue"))</x:f>
        <x:v>No issue</x:v>
      </x:c>
      <x:c r="I55" s="2" t="str">
        <x:f>IF(COUNTA(A55:F55)=0,"",IF(OR(NOT(ISNUMBER(E55)),E55&lt;'Inputs'!$B$8,E55&gt;'Inputs'!$B$6),"Resolve","No issue"))</x:f>
        <x:v>No issue</x:v>
      </x:c>
    </x:row>
    <x:row r="56" ht="25" customHeight="1">
      <x:c r="A56" s="6" t="str">
        <x:v>C-051</x:v>
      </x:c>
      <x:c r="B56" s="6" t="str">
        <x:v>A-051</x:v>
      </x:c>
      <x:c r="C56" s="6" t="str">
        <x:v>Delivered</x:v>
      </x:c>
      <x:c r="D56" s="6" t="str">
        <x:v>PROOF-51</x:v>
      </x:c>
      <x:c r="E56" s="7" t="n">
        <x:v>46307</x:v>
      </x:c>
      <x:c r="F56" s="6" t="str">
        <x:v>SRC-CLAIM-51</x:v>
      </x:c>
      <x:c r="G56" s="2" t="str">
        <x:f>IF(COUNTA(A56:F56)=0,"",IF(OR(A56="",B56="",COUNTIFS($A$6:$A$435,A56)&lt;&gt;1,COUNTIFS($B$6:$B$435,B56)&lt;&gt;1,COUNTIFS('Orders'!$A$6:$A$505,B56,'Orders'!$B$6:$B$505,'Inputs'!$B$5)&lt;&gt;1,AND(C56&lt;&gt;"Delivered",C56&lt;&gt;"Failed")),"Resolve","No issue"))</x:f>
        <x:v>No issue</x:v>
      </x:c>
      <x:c r="H56" s="2" t="str">
        <x:f>IF(COUNTA(A56:F56)=0,"",IF(AND(C56="Delivered",D56=""),"Resolve","No issue"))</x:f>
        <x:v>No issue</x:v>
      </x:c>
      <x:c r="I56" s="2" t="str">
        <x:f>IF(COUNTA(A56:F56)=0,"",IF(OR(NOT(ISNUMBER(E56)),E56&lt;'Inputs'!$B$8,E56&gt;'Inputs'!$B$6),"Resolve","No issue"))</x:f>
        <x:v>No issue</x:v>
      </x:c>
    </x:row>
    <x:row r="57" ht="25" customHeight="1">
      <x:c r="A57" s="6" t="str">
        <x:v>C-052</x:v>
      </x:c>
      <x:c r="B57" s="6" t="str">
        <x:v>A-052</x:v>
      </x:c>
      <x:c r="C57" s="6" t="str">
        <x:v>Delivered</x:v>
      </x:c>
      <x:c r="D57" s="6" t="str">
        <x:v>PROOF-52</x:v>
      </x:c>
      <x:c r="E57" s="7" t="n">
        <x:v>46307</x:v>
      </x:c>
      <x:c r="F57" s="6" t="str">
        <x:v>SRC-CLAIM-52</x:v>
      </x:c>
      <x:c r="G57" s="2" t="str">
        <x:f>IF(COUNTA(A57:F57)=0,"",IF(OR(A57="",B57="",COUNTIFS($A$6:$A$435,A57)&lt;&gt;1,COUNTIFS($B$6:$B$435,B57)&lt;&gt;1,COUNTIFS('Orders'!$A$6:$A$505,B57,'Orders'!$B$6:$B$505,'Inputs'!$B$5)&lt;&gt;1,AND(C57&lt;&gt;"Delivered",C57&lt;&gt;"Failed")),"Resolve","No issue"))</x:f>
        <x:v>No issue</x:v>
      </x:c>
      <x:c r="H57" s="2" t="str">
        <x:f>IF(COUNTA(A57:F57)=0,"",IF(AND(C57="Delivered",D57=""),"Resolve","No issue"))</x:f>
        <x:v>No issue</x:v>
      </x:c>
      <x:c r="I57" s="2" t="str">
        <x:f>IF(COUNTA(A57:F57)=0,"",IF(OR(NOT(ISNUMBER(E57)),E57&lt;'Inputs'!$B$8,E57&gt;'Inputs'!$B$6),"Resolve","No issue"))</x:f>
        <x:v>No issue</x:v>
      </x:c>
    </x:row>
    <x:row r="58" ht="25" customHeight="1">
      <x:c r="A58" s="6" t="str">
        <x:v>C-053</x:v>
      </x:c>
      <x:c r="B58" s="6" t="str">
        <x:v>A-053</x:v>
      </x:c>
      <x:c r="C58" s="6" t="str">
        <x:v>Delivered</x:v>
      </x:c>
      <x:c r="D58" s="6" t="str">
        <x:v>PROOF-53</x:v>
      </x:c>
      <x:c r="E58" s="7" t="n">
        <x:v>46307</x:v>
      </x:c>
      <x:c r="F58" s="6" t="str">
        <x:v>SRC-CLAIM-53</x:v>
      </x:c>
      <x:c r="G58" s="2" t="str">
        <x:f>IF(COUNTA(A58:F58)=0,"",IF(OR(A58="",B58="",COUNTIFS($A$6:$A$435,A58)&lt;&gt;1,COUNTIFS($B$6:$B$435,B58)&lt;&gt;1,COUNTIFS('Orders'!$A$6:$A$505,B58,'Orders'!$B$6:$B$505,'Inputs'!$B$5)&lt;&gt;1,AND(C58&lt;&gt;"Delivered",C58&lt;&gt;"Failed")),"Resolve","No issue"))</x:f>
        <x:v>No issue</x:v>
      </x:c>
      <x:c r="H58" s="2" t="str">
        <x:f>IF(COUNTA(A58:F58)=0,"",IF(AND(C58="Delivered",D58=""),"Resolve","No issue"))</x:f>
        <x:v>No issue</x:v>
      </x:c>
      <x:c r="I58" s="2" t="str">
        <x:f>IF(COUNTA(A58:F58)=0,"",IF(OR(NOT(ISNUMBER(E58)),E58&lt;'Inputs'!$B$8,E58&gt;'Inputs'!$B$6),"Resolve","No issue"))</x:f>
        <x:v>No issue</x:v>
      </x:c>
    </x:row>
    <x:row r="59" ht="25" customHeight="1">
      <x:c r="A59" s="6" t="str">
        <x:v>C-054</x:v>
      </x:c>
      <x:c r="B59" s="6" t="str">
        <x:v>A-054</x:v>
      </x:c>
      <x:c r="C59" s="6" t="str">
        <x:v>Delivered</x:v>
      </x:c>
      <x:c r="D59" s="6" t="str">
        <x:v>PROOF-54</x:v>
      </x:c>
      <x:c r="E59" s="7" t="n">
        <x:v>46307</x:v>
      </x:c>
      <x:c r="F59" s="6" t="str">
        <x:v>SRC-CLAIM-54</x:v>
      </x:c>
      <x:c r="G59" s="2" t="str">
        <x:f>IF(COUNTA(A59:F59)=0,"",IF(OR(A59="",B59="",COUNTIFS($A$6:$A$435,A59)&lt;&gt;1,COUNTIFS($B$6:$B$435,B59)&lt;&gt;1,COUNTIFS('Orders'!$A$6:$A$505,B59,'Orders'!$B$6:$B$505,'Inputs'!$B$5)&lt;&gt;1,AND(C59&lt;&gt;"Delivered",C59&lt;&gt;"Failed")),"Resolve","No issue"))</x:f>
        <x:v>No issue</x:v>
      </x:c>
      <x:c r="H59" s="2" t="str">
        <x:f>IF(COUNTA(A59:F59)=0,"",IF(AND(C59="Delivered",D59=""),"Resolve","No issue"))</x:f>
        <x:v>No issue</x:v>
      </x:c>
      <x:c r="I59" s="2" t="str">
        <x:f>IF(COUNTA(A59:F59)=0,"",IF(OR(NOT(ISNUMBER(E59)),E59&lt;'Inputs'!$B$8,E59&gt;'Inputs'!$B$6),"Resolve","No issue"))</x:f>
        <x:v>No issue</x:v>
      </x:c>
    </x:row>
    <x:row r="60" ht="25" customHeight="1">
      <x:c r="A60" s="6" t="str">
        <x:v>C-055</x:v>
      </x:c>
      <x:c r="B60" s="6" t="str">
        <x:v>A-055</x:v>
      </x:c>
      <x:c r="C60" s="6" t="str">
        <x:v>Delivered</x:v>
      </x:c>
      <x:c r="D60" s="6" t="str">
        <x:v>PROOF-55</x:v>
      </x:c>
      <x:c r="E60" s="7" t="n">
        <x:v>46307</x:v>
      </x:c>
      <x:c r="F60" s="6" t="str">
        <x:v>SRC-CLAIM-55</x:v>
      </x:c>
      <x:c r="G60" s="2" t="str">
        <x:f>IF(COUNTA(A60:F60)=0,"",IF(OR(A60="",B60="",COUNTIFS($A$6:$A$435,A60)&lt;&gt;1,COUNTIFS($B$6:$B$435,B60)&lt;&gt;1,COUNTIFS('Orders'!$A$6:$A$505,B60,'Orders'!$B$6:$B$505,'Inputs'!$B$5)&lt;&gt;1,AND(C60&lt;&gt;"Delivered",C60&lt;&gt;"Failed")),"Resolve","No issue"))</x:f>
        <x:v>No issue</x:v>
      </x:c>
      <x:c r="H60" s="2" t="str">
        <x:f>IF(COUNTA(A60:F60)=0,"",IF(AND(C60="Delivered",D60=""),"Resolve","No issue"))</x:f>
        <x:v>No issue</x:v>
      </x:c>
      <x:c r="I60" s="2" t="str">
        <x:f>IF(COUNTA(A60:F60)=0,"",IF(OR(NOT(ISNUMBER(E60)),E60&lt;'Inputs'!$B$8,E60&gt;'Inputs'!$B$6),"Resolve","No issue"))</x:f>
        <x:v>No issue</x:v>
      </x:c>
    </x:row>
    <x:row r="61" ht="25" customHeight="1">
      <x:c r="A61" s="6" t="str">
        <x:v>C-056</x:v>
      </x:c>
      <x:c r="B61" s="6" t="str">
        <x:v>A-056</x:v>
      </x:c>
      <x:c r="C61" s="6" t="str">
        <x:v>Delivered</x:v>
      </x:c>
      <x:c r="D61" s="6" t="str">
        <x:v>PROOF-56</x:v>
      </x:c>
      <x:c r="E61" s="7" t="n">
        <x:v>46307</x:v>
      </x:c>
      <x:c r="F61" s="6" t="str">
        <x:v>SRC-CLAIM-56</x:v>
      </x:c>
      <x:c r="G61" s="2" t="str">
        <x:f>IF(COUNTA(A61:F61)=0,"",IF(OR(A61="",B61="",COUNTIFS($A$6:$A$435,A61)&lt;&gt;1,COUNTIFS($B$6:$B$435,B61)&lt;&gt;1,COUNTIFS('Orders'!$A$6:$A$505,B61,'Orders'!$B$6:$B$505,'Inputs'!$B$5)&lt;&gt;1,AND(C61&lt;&gt;"Delivered",C61&lt;&gt;"Failed")),"Resolve","No issue"))</x:f>
        <x:v>No issue</x:v>
      </x:c>
      <x:c r="H61" s="2" t="str">
        <x:f>IF(COUNTA(A61:F61)=0,"",IF(AND(C61="Delivered",D61=""),"Resolve","No issue"))</x:f>
        <x:v>No issue</x:v>
      </x:c>
      <x:c r="I61" s="2" t="str">
        <x:f>IF(COUNTA(A61:F61)=0,"",IF(OR(NOT(ISNUMBER(E61)),E61&lt;'Inputs'!$B$8,E61&gt;'Inputs'!$B$6),"Resolve","No issue"))</x:f>
        <x:v>No issue</x:v>
      </x:c>
    </x:row>
    <x:row r="62" ht="25" customHeight="1">
      <x:c r="A62" s="6" t="str">
        <x:v>C-057</x:v>
      </x:c>
      <x:c r="B62" s="6" t="str">
        <x:v>A-057</x:v>
      </x:c>
      <x:c r="C62" s="6" t="str">
        <x:v>Delivered</x:v>
      </x:c>
      <x:c r="D62" s="6" t="str">
        <x:v>PROOF-57</x:v>
      </x:c>
      <x:c r="E62" s="7" t="n">
        <x:v>46307</x:v>
      </x:c>
      <x:c r="F62" s="6" t="str">
        <x:v>SRC-CLAIM-57</x:v>
      </x:c>
      <x:c r="G62" s="2" t="str">
        <x:f>IF(COUNTA(A62:F62)=0,"",IF(OR(A62="",B62="",COUNTIFS($A$6:$A$435,A62)&lt;&gt;1,COUNTIFS($B$6:$B$435,B62)&lt;&gt;1,COUNTIFS('Orders'!$A$6:$A$505,B62,'Orders'!$B$6:$B$505,'Inputs'!$B$5)&lt;&gt;1,AND(C62&lt;&gt;"Delivered",C62&lt;&gt;"Failed")),"Resolve","No issue"))</x:f>
        <x:v>No issue</x:v>
      </x:c>
      <x:c r="H62" s="2" t="str">
        <x:f>IF(COUNTA(A62:F62)=0,"",IF(AND(C62="Delivered",D62=""),"Resolve","No issue"))</x:f>
        <x:v>No issue</x:v>
      </x:c>
      <x:c r="I62" s="2" t="str">
        <x:f>IF(COUNTA(A62:F62)=0,"",IF(OR(NOT(ISNUMBER(E62)),E62&lt;'Inputs'!$B$8,E62&gt;'Inputs'!$B$6),"Resolve","No issue"))</x:f>
        <x:v>No issue</x:v>
      </x:c>
    </x:row>
    <x:row r="63" ht="25" customHeight="1">
      <x:c r="A63" s="6" t="str">
        <x:v>C-058</x:v>
      </x:c>
      <x:c r="B63" s="6" t="str">
        <x:v>A-058</x:v>
      </x:c>
      <x:c r="C63" s="6" t="str">
        <x:v>Delivered</x:v>
      </x:c>
      <x:c r="D63" s="6" t="str">
        <x:v>PROOF-58</x:v>
      </x:c>
      <x:c r="E63" s="7" t="n">
        <x:v>46307</x:v>
      </x:c>
      <x:c r="F63" s="6" t="str">
        <x:v>SRC-CLAIM-58</x:v>
      </x:c>
      <x:c r="G63" s="2" t="str">
        <x:f>IF(COUNTA(A63:F63)=0,"",IF(OR(A63="",B63="",COUNTIFS($A$6:$A$435,A63)&lt;&gt;1,COUNTIFS($B$6:$B$435,B63)&lt;&gt;1,COUNTIFS('Orders'!$A$6:$A$505,B63,'Orders'!$B$6:$B$505,'Inputs'!$B$5)&lt;&gt;1,AND(C63&lt;&gt;"Delivered",C63&lt;&gt;"Failed")),"Resolve","No issue"))</x:f>
        <x:v>No issue</x:v>
      </x:c>
      <x:c r="H63" s="2" t="str">
        <x:f>IF(COUNTA(A63:F63)=0,"",IF(AND(C63="Delivered",D63=""),"Resolve","No issue"))</x:f>
        <x:v>No issue</x:v>
      </x:c>
      <x:c r="I63" s="2" t="str">
        <x:f>IF(COUNTA(A63:F63)=0,"",IF(OR(NOT(ISNUMBER(E63)),E63&lt;'Inputs'!$B$8,E63&gt;'Inputs'!$B$6),"Resolve","No issue"))</x:f>
        <x:v>No issue</x:v>
      </x:c>
    </x:row>
    <x:row r="64" ht="25" customHeight="1">
      <x:c r="A64" s="6" t="str">
        <x:v>C-059</x:v>
      </x:c>
      <x:c r="B64" s="6" t="str">
        <x:v>A-059</x:v>
      </x:c>
      <x:c r="C64" s="6" t="str">
        <x:v>Delivered</x:v>
      </x:c>
      <x:c r="D64" s="6" t="str">
        <x:v>PROOF-59</x:v>
      </x:c>
      <x:c r="E64" s="7" t="n">
        <x:v>46307</x:v>
      </x:c>
      <x:c r="F64" s="6" t="str">
        <x:v>SRC-CLAIM-59</x:v>
      </x:c>
      <x:c r="G64" s="2" t="str">
        <x:f>IF(COUNTA(A64:F64)=0,"",IF(OR(A64="",B64="",COUNTIFS($A$6:$A$435,A64)&lt;&gt;1,COUNTIFS($B$6:$B$435,B64)&lt;&gt;1,COUNTIFS('Orders'!$A$6:$A$505,B64,'Orders'!$B$6:$B$505,'Inputs'!$B$5)&lt;&gt;1,AND(C64&lt;&gt;"Delivered",C64&lt;&gt;"Failed")),"Resolve","No issue"))</x:f>
        <x:v>No issue</x:v>
      </x:c>
      <x:c r="H64" s="2" t="str">
        <x:f>IF(COUNTA(A64:F64)=0,"",IF(AND(C64="Delivered",D64=""),"Resolve","No issue"))</x:f>
        <x:v>No issue</x:v>
      </x:c>
      <x:c r="I64" s="2" t="str">
        <x:f>IF(COUNTA(A64:F64)=0,"",IF(OR(NOT(ISNUMBER(E64)),E64&lt;'Inputs'!$B$8,E64&gt;'Inputs'!$B$6),"Resolve","No issue"))</x:f>
        <x:v>No issue</x:v>
      </x:c>
    </x:row>
    <x:row r="65" ht="25" customHeight="1">
      <x:c r="A65" s="6" t="str">
        <x:v>C-060</x:v>
      </x:c>
      <x:c r="B65" s="6" t="str">
        <x:v>A-060</x:v>
      </x:c>
      <x:c r="C65" s="6" t="str">
        <x:v>Delivered</x:v>
      </x:c>
      <x:c r="D65" s="6" t="str">
        <x:v>PROOF-60</x:v>
      </x:c>
      <x:c r="E65" s="7" t="n">
        <x:v>46307</x:v>
      </x:c>
      <x:c r="F65" s="6" t="str">
        <x:v>SRC-CLAIM-60</x:v>
      </x:c>
      <x:c r="G65" s="2" t="str">
        <x:f>IF(COUNTA(A65:F65)=0,"",IF(OR(A65="",B65="",COUNTIFS($A$6:$A$435,A65)&lt;&gt;1,COUNTIFS($B$6:$B$435,B65)&lt;&gt;1,COUNTIFS('Orders'!$A$6:$A$505,B65,'Orders'!$B$6:$B$505,'Inputs'!$B$5)&lt;&gt;1,AND(C65&lt;&gt;"Delivered",C65&lt;&gt;"Failed")),"Resolve","No issue"))</x:f>
        <x:v>No issue</x:v>
      </x:c>
      <x:c r="H65" s="2" t="str">
        <x:f>IF(COUNTA(A65:F65)=0,"",IF(AND(C65="Delivered",D65=""),"Resolve","No issue"))</x:f>
        <x:v>No issue</x:v>
      </x:c>
      <x:c r="I65" s="2" t="str">
        <x:f>IF(COUNTA(A65:F65)=0,"",IF(OR(NOT(ISNUMBER(E65)),E65&lt;'Inputs'!$B$8,E65&gt;'Inputs'!$B$6),"Resolve","No issue"))</x:f>
        <x:v>No issue</x:v>
      </x:c>
    </x:row>
    <x:row r="66" ht="25" customHeight="1">
      <x:c r="A66" s="6" t="str">
        <x:v>C-061</x:v>
      </x:c>
      <x:c r="B66" s="6" t="str">
        <x:v>A-061</x:v>
      </x:c>
      <x:c r="C66" s="6" t="str">
        <x:v>Delivered</x:v>
      </x:c>
      <x:c r="D66" s="6" t="str">
        <x:v>PROOF-61</x:v>
      </x:c>
      <x:c r="E66" s="7" t="n">
        <x:v>46307</x:v>
      </x:c>
      <x:c r="F66" s="6" t="str">
        <x:v>SRC-CLAIM-61</x:v>
      </x:c>
      <x:c r="G66" s="2" t="str">
        <x:f>IF(COUNTA(A66:F66)=0,"",IF(OR(A66="",B66="",COUNTIFS($A$6:$A$435,A66)&lt;&gt;1,COUNTIFS($B$6:$B$435,B66)&lt;&gt;1,COUNTIFS('Orders'!$A$6:$A$505,B66,'Orders'!$B$6:$B$505,'Inputs'!$B$5)&lt;&gt;1,AND(C66&lt;&gt;"Delivered",C66&lt;&gt;"Failed")),"Resolve","No issue"))</x:f>
        <x:v>No issue</x:v>
      </x:c>
      <x:c r="H66" s="2" t="str">
        <x:f>IF(COUNTA(A66:F66)=0,"",IF(AND(C66="Delivered",D66=""),"Resolve","No issue"))</x:f>
        <x:v>No issue</x:v>
      </x:c>
      <x:c r="I66" s="2" t="str">
        <x:f>IF(COUNTA(A66:F66)=0,"",IF(OR(NOT(ISNUMBER(E66)),E66&lt;'Inputs'!$B$8,E66&gt;'Inputs'!$B$6),"Resolve","No issue"))</x:f>
        <x:v>No issue</x:v>
      </x:c>
    </x:row>
    <x:row r="67" ht="25" customHeight="1">
      <x:c r="A67" s="6" t="str">
        <x:v>C-062</x:v>
      </x:c>
      <x:c r="B67" s="6" t="str">
        <x:v>A-062</x:v>
      </x:c>
      <x:c r="C67" s="6" t="str">
        <x:v>Delivered</x:v>
      </x:c>
      <x:c r="D67" s="6" t="str">
        <x:v>PROOF-62</x:v>
      </x:c>
      <x:c r="E67" s="7" t="n">
        <x:v>46307</x:v>
      </x:c>
      <x:c r="F67" s="6" t="str">
        <x:v>SRC-CLAIM-62</x:v>
      </x:c>
      <x:c r="G67" s="2" t="str">
        <x:f>IF(COUNTA(A67:F67)=0,"",IF(OR(A67="",B67="",COUNTIFS($A$6:$A$435,A67)&lt;&gt;1,COUNTIFS($B$6:$B$435,B67)&lt;&gt;1,COUNTIFS('Orders'!$A$6:$A$505,B67,'Orders'!$B$6:$B$505,'Inputs'!$B$5)&lt;&gt;1,AND(C67&lt;&gt;"Delivered",C67&lt;&gt;"Failed")),"Resolve","No issue"))</x:f>
        <x:v>No issue</x:v>
      </x:c>
      <x:c r="H67" s="2" t="str">
        <x:f>IF(COUNTA(A67:F67)=0,"",IF(AND(C67="Delivered",D67=""),"Resolve","No issue"))</x:f>
        <x:v>No issue</x:v>
      </x:c>
      <x:c r="I67" s="2" t="str">
        <x:f>IF(COUNTA(A67:F67)=0,"",IF(OR(NOT(ISNUMBER(E67)),E67&lt;'Inputs'!$B$8,E67&gt;'Inputs'!$B$6),"Resolve","No issue"))</x:f>
        <x:v>No issue</x:v>
      </x:c>
    </x:row>
    <x:row r="68" ht="25" customHeight="1">
      <x:c r="A68" s="6" t="str">
        <x:v>C-063</x:v>
      </x:c>
      <x:c r="B68" s="6" t="str">
        <x:v>A-063</x:v>
      </x:c>
      <x:c r="C68" s="6" t="str">
        <x:v>Delivered</x:v>
      </x:c>
      <x:c r="D68" s="6" t="str">
        <x:v>PROOF-63</x:v>
      </x:c>
      <x:c r="E68" s="7" t="n">
        <x:v>46307</x:v>
      </x:c>
      <x:c r="F68" s="6" t="str">
        <x:v>SRC-CLAIM-63</x:v>
      </x:c>
      <x:c r="G68" s="2" t="str">
        <x:f>IF(COUNTA(A68:F68)=0,"",IF(OR(A68="",B68="",COUNTIFS($A$6:$A$435,A68)&lt;&gt;1,COUNTIFS($B$6:$B$435,B68)&lt;&gt;1,COUNTIFS('Orders'!$A$6:$A$505,B68,'Orders'!$B$6:$B$505,'Inputs'!$B$5)&lt;&gt;1,AND(C68&lt;&gt;"Delivered",C68&lt;&gt;"Failed")),"Resolve","No issue"))</x:f>
        <x:v>No issue</x:v>
      </x:c>
      <x:c r="H68" s="2" t="str">
        <x:f>IF(COUNTA(A68:F68)=0,"",IF(AND(C68="Delivered",D68=""),"Resolve","No issue"))</x:f>
        <x:v>No issue</x:v>
      </x:c>
      <x:c r="I68" s="2" t="str">
        <x:f>IF(COUNTA(A68:F68)=0,"",IF(OR(NOT(ISNUMBER(E68)),E68&lt;'Inputs'!$B$8,E68&gt;'Inputs'!$B$6),"Resolve","No issue"))</x:f>
        <x:v>No issue</x:v>
      </x:c>
    </x:row>
    <x:row r="69" ht="25" customHeight="1">
      <x:c r="A69" s="6" t="str">
        <x:v>C-064</x:v>
      </x:c>
      <x:c r="B69" s="6" t="str">
        <x:v>A-064</x:v>
      </x:c>
      <x:c r="C69" s="6" t="str">
        <x:v>Delivered</x:v>
      </x:c>
      <x:c r="D69" s="6" t="str">
        <x:v>PROOF-64</x:v>
      </x:c>
      <x:c r="E69" s="7" t="n">
        <x:v>46307</x:v>
      </x:c>
      <x:c r="F69" s="6" t="str">
        <x:v>SRC-CLAIM-64</x:v>
      </x:c>
      <x:c r="G69" s="2" t="str">
        <x:f>IF(COUNTA(A69:F69)=0,"",IF(OR(A69="",B69="",COUNTIFS($A$6:$A$435,A69)&lt;&gt;1,COUNTIFS($B$6:$B$435,B69)&lt;&gt;1,COUNTIFS('Orders'!$A$6:$A$505,B69,'Orders'!$B$6:$B$505,'Inputs'!$B$5)&lt;&gt;1,AND(C69&lt;&gt;"Delivered",C69&lt;&gt;"Failed")),"Resolve","No issue"))</x:f>
        <x:v>No issue</x:v>
      </x:c>
      <x:c r="H69" s="2" t="str">
        <x:f>IF(COUNTA(A69:F69)=0,"",IF(AND(C69="Delivered",D69=""),"Resolve","No issue"))</x:f>
        <x:v>No issue</x:v>
      </x:c>
      <x:c r="I69" s="2" t="str">
        <x:f>IF(COUNTA(A69:F69)=0,"",IF(OR(NOT(ISNUMBER(E69)),E69&lt;'Inputs'!$B$8,E69&gt;'Inputs'!$B$6),"Resolve","No issue"))</x:f>
        <x:v>No issue</x:v>
      </x:c>
    </x:row>
    <x:row r="70" ht="25" customHeight="1">
      <x:c r="A70" s="6" t="str">
        <x:v>C-065</x:v>
      </x:c>
      <x:c r="B70" s="6" t="str">
        <x:v>A-065</x:v>
      </x:c>
      <x:c r="C70" s="6" t="str">
        <x:v>Delivered</x:v>
      </x:c>
      <x:c r="D70" s="6" t="str">
        <x:v>PROOF-65</x:v>
      </x:c>
      <x:c r="E70" s="7" t="n">
        <x:v>46307</x:v>
      </x:c>
      <x:c r="F70" s="6" t="str">
        <x:v>SRC-CLAIM-65</x:v>
      </x:c>
      <x:c r="G70" s="2" t="str">
        <x:f>IF(COUNTA(A70:F70)=0,"",IF(OR(A70="",B70="",COUNTIFS($A$6:$A$435,A70)&lt;&gt;1,COUNTIFS($B$6:$B$435,B70)&lt;&gt;1,COUNTIFS('Orders'!$A$6:$A$505,B70,'Orders'!$B$6:$B$505,'Inputs'!$B$5)&lt;&gt;1,AND(C70&lt;&gt;"Delivered",C70&lt;&gt;"Failed")),"Resolve","No issue"))</x:f>
        <x:v>No issue</x:v>
      </x:c>
      <x:c r="H70" s="2" t="str">
        <x:f>IF(COUNTA(A70:F70)=0,"",IF(AND(C70="Delivered",D70=""),"Resolve","No issue"))</x:f>
        <x:v>No issue</x:v>
      </x:c>
      <x:c r="I70" s="2" t="str">
        <x:f>IF(COUNTA(A70:F70)=0,"",IF(OR(NOT(ISNUMBER(E70)),E70&lt;'Inputs'!$B$8,E70&gt;'Inputs'!$B$6),"Resolve","No issue"))</x:f>
        <x:v>No issue</x:v>
      </x:c>
    </x:row>
    <x:row r="71" ht="25" customHeight="1">
      <x:c r="A71" s="6" t="str">
        <x:v>C-066</x:v>
      </x:c>
      <x:c r="B71" s="6" t="str">
        <x:v>A-066</x:v>
      </x:c>
      <x:c r="C71" s="6" t="str">
        <x:v>Delivered</x:v>
      </x:c>
      <x:c r="D71" s="6" t="str">
        <x:v>PROOF-66</x:v>
      </x:c>
      <x:c r="E71" s="7" t="n">
        <x:v>46307</x:v>
      </x:c>
      <x:c r="F71" s="6" t="str">
        <x:v>SRC-CLAIM-66</x:v>
      </x:c>
      <x:c r="G71" s="2" t="str">
        <x:f>IF(COUNTA(A71:F71)=0,"",IF(OR(A71="",B71="",COUNTIFS($A$6:$A$435,A71)&lt;&gt;1,COUNTIFS($B$6:$B$435,B71)&lt;&gt;1,COUNTIFS('Orders'!$A$6:$A$505,B71,'Orders'!$B$6:$B$505,'Inputs'!$B$5)&lt;&gt;1,AND(C71&lt;&gt;"Delivered",C71&lt;&gt;"Failed")),"Resolve","No issue"))</x:f>
        <x:v>No issue</x:v>
      </x:c>
      <x:c r="H71" s="2" t="str">
        <x:f>IF(COUNTA(A71:F71)=0,"",IF(AND(C71="Delivered",D71=""),"Resolve","No issue"))</x:f>
        <x:v>No issue</x:v>
      </x:c>
      <x:c r="I71" s="2" t="str">
        <x:f>IF(COUNTA(A71:F71)=0,"",IF(OR(NOT(ISNUMBER(E71)),E71&lt;'Inputs'!$B$8,E71&gt;'Inputs'!$B$6),"Resolve","No issue"))</x:f>
        <x:v>No issue</x:v>
      </x:c>
    </x:row>
    <x:row r="72" ht="25" customHeight="1">
      <x:c r="A72" s="6" t="str">
        <x:v>C-067</x:v>
      </x:c>
      <x:c r="B72" s="6" t="str">
        <x:v>A-067</x:v>
      </x:c>
      <x:c r="C72" s="6" t="str">
        <x:v>Delivered</x:v>
      </x:c>
      <x:c r="D72" s="6" t="str">
        <x:v>PROOF-67</x:v>
      </x:c>
      <x:c r="E72" s="7" t="n">
        <x:v>46307</x:v>
      </x:c>
      <x:c r="F72" s="6" t="str">
        <x:v>SRC-CLAIM-67</x:v>
      </x:c>
      <x:c r="G72" s="2" t="str">
        <x:f>IF(COUNTA(A72:F72)=0,"",IF(OR(A72="",B72="",COUNTIFS($A$6:$A$435,A72)&lt;&gt;1,COUNTIFS($B$6:$B$435,B72)&lt;&gt;1,COUNTIFS('Orders'!$A$6:$A$505,B72,'Orders'!$B$6:$B$505,'Inputs'!$B$5)&lt;&gt;1,AND(C72&lt;&gt;"Delivered",C72&lt;&gt;"Failed")),"Resolve","No issue"))</x:f>
        <x:v>No issue</x:v>
      </x:c>
      <x:c r="H72" s="2" t="str">
        <x:f>IF(COUNTA(A72:F72)=0,"",IF(AND(C72="Delivered",D72=""),"Resolve","No issue"))</x:f>
        <x:v>No issue</x:v>
      </x:c>
      <x:c r="I72" s="2" t="str">
        <x:f>IF(COUNTA(A72:F72)=0,"",IF(OR(NOT(ISNUMBER(E72)),E72&lt;'Inputs'!$B$8,E72&gt;'Inputs'!$B$6),"Resolve","No issue"))</x:f>
        <x:v>No issue</x:v>
      </x:c>
    </x:row>
    <x:row r="73" ht="25" customHeight="1">
      <x:c r="A73" s="6" t="str">
        <x:v>C-068</x:v>
      </x:c>
      <x:c r="B73" s="6" t="str">
        <x:v>A-068</x:v>
      </x:c>
      <x:c r="C73" s="6" t="str">
        <x:v>Delivered</x:v>
      </x:c>
      <x:c r="D73" s="6" t="str">
        <x:v>PROOF-68</x:v>
      </x:c>
      <x:c r="E73" s="7" t="n">
        <x:v>46307</x:v>
      </x:c>
      <x:c r="F73" s="6" t="str">
        <x:v>SRC-CLAIM-68</x:v>
      </x:c>
      <x:c r="G73" s="2" t="str">
        <x:f>IF(COUNTA(A73:F73)=0,"",IF(OR(A73="",B73="",COUNTIFS($A$6:$A$435,A73)&lt;&gt;1,COUNTIFS($B$6:$B$435,B73)&lt;&gt;1,COUNTIFS('Orders'!$A$6:$A$505,B73,'Orders'!$B$6:$B$505,'Inputs'!$B$5)&lt;&gt;1,AND(C73&lt;&gt;"Delivered",C73&lt;&gt;"Failed")),"Resolve","No issue"))</x:f>
        <x:v>No issue</x:v>
      </x:c>
      <x:c r="H73" s="2" t="str">
        <x:f>IF(COUNTA(A73:F73)=0,"",IF(AND(C73="Delivered",D73=""),"Resolve","No issue"))</x:f>
        <x:v>No issue</x:v>
      </x:c>
      <x:c r="I73" s="2" t="str">
        <x:f>IF(COUNTA(A73:F73)=0,"",IF(OR(NOT(ISNUMBER(E73)),E73&lt;'Inputs'!$B$8,E73&gt;'Inputs'!$B$6),"Resolve","No issue"))</x:f>
        <x:v>No issue</x:v>
      </x:c>
    </x:row>
    <x:row r="74" ht="25" customHeight="1">
      <x:c r="A74" s="6" t="str">
        <x:v>C-069</x:v>
      </x:c>
      <x:c r="B74" s="6" t="str">
        <x:v>A-069</x:v>
      </x:c>
      <x:c r="C74" s="6" t="str">
        <x:v>Delivered</x:v>
      </x:c>
      <x:c r="D74" s="6" t="str">
        <x:v>PROOF-69</x:v>
      </x:c>
      <x:c r="E74" s="7" t="n">
        <x:v>46307</x:v>
      </x:c>
      <x:c r="F74" s="6" t="str">
        <x:v>SRC-CLAIM-69</x:v>
      </x:c>
      <x:c r="G74" s="2" t="str">
        <x:f>IF(COUNTA(A74:F74)=0,"",IF(OR(A74="",B74="",COUNTIFS($A$6:$A$435,A74)&lt;&gt;1,COUNTIFS($B$6:$B$435,B74)&lt;&gt;1,COUNTIFS('Orders'!$A$6:$A$505,B74,'Orders'!$B$6:$B$505,'Inputs'!$B$5)&lt;&gt;1,AND(C74&lt;&gt;"Delivered",C74&lt;&gt;"Failed")),"Resolve","No issue"))</x:f>
        <x:v>No issue</x:v>
      </x:c>
      <x:c r="H74" s="2" t="str">
        <x:f>IF(COUNTA(A74:F74)=0,"",IF(AND(C74="Delivered",D74=""),"Resolve","No issue"))</x:f>
        <x:v>No issue</x:v>
      </x:c>
      <x:c r="I74" s="2" t="str">
        <x:f>IF(COUNTA(A74:F74)=0,"",IF(OR(NOT(ISNUMBER(E74)),E74&lt;'Inputs'!$B$8,E74&gt;'Inputs'!$B$6),"Resolve","No issue"))</x:f>
        <x:v>No issue</x:v>
      </x:c>
    </x:row>
    <x:row r="75" ht="25" customHeight="1">
      <x:c r="A75" s="6" t="str">
        <x:v>C-070</x:v>
      </x:c>
      <x:c r="B75" s="6" t="str">
        <x:v>A-070</x:v>
      </x:c>
      <x:c r="C75" s="6" t="str">
        <x:v>Delivered</x:v>
      </x:c>
      <x:c r="D75" s="6" t="str">
        <x:v>PROOF-70</x:v>
      </x:c>
      <x:c r="E75" s="7" t="n">
        <x:v>46307</x:v>
      </x:c>
      <x:c r="F75" s="6" t="str">
        <x:v>SRC-CLAIM-70</x:v>
      </x:c>
      <x:c r="G75" s="2" t="str">
        <x:f>IF(COUNTA(A75:F75)=0,"",IF(OR(A75="",B75="",COUNTIFS($A$6:$A$435,A75)&lt;&gt;1,COUNTIFS($B$6:$B$435,B75)&lt;&gt;1,COUNTIFS('Orders'!$A$6:$A$505,B75,'Orders'!$B$6:$B$505,'Inputs'!$B$5)&lt;&gt;1,AND(C75&lt;&gt;"Delivered",C75&lt;&gt;"Failed")),"Resolve","No issue"))</x:f>
        <x:v>No issue</x:v>
      </x:c>
      <x:c r="H75" s="2" t="str">
        <x:f>IF(COUNTA(A75:F75)=0,"",IF(AND(C75="Delivered",D75=""),"Resolve","No issue"))</x:f>
        <x:v>No issue</x:v>
      </x:c>
      <x:c r="I75" s="2" t="str">
        <x:f>IF(COUNTA(A75:F75)=0,"",IF(OR(NOT(ISNUMBER(E75)),E75&lt;'Inputs'!$B$8,E75&gt;'Inputs'!$B$6),"Resolve","No issue"))</x:f>
        <x:v>No issue</x:v>
      </x:c>
    </x:row>
    <x:row r="76" ht="25" customHeight="1">
      <x:c r="A76" s="6" t="str">
        <x:v>C-071</x:v>
      </x:c>
      <x:c r="B76" s="6" t="str">
        <x:v>A-071</x:v>
      </x:c>
      <x:c r="C76" s="6" t="str">
        <x:v>Delivered</x:v>
      </x:c>
      <x:c r="D76" s="6" t="str">
        <x:v>PROOF-71</x:v>
      </x:c>
      <x:c r="E76" s="7" t="n">
        <x:v>46307</x:v>
      </x:c>
      <x:c r="F76" s="6" t="str">
        <x:v>SRC-CLAIM-71</x:v>
      </x:c>
      <x:c r="G76" s="2" t="str">
        <x:f>IF(COUNTA(A76:F76)=0,"",IF(OR(A76="",B76="",COUNTIFS($A$6:$A$435,A76)&lt;&gt;1,COUNTIFS($B$6:$B$435,B76)&lt;&gt;1,COUNTIFS('Orders'!$A$6:$A$505,B76,'Orders'!$B$6:$B$505,'Inputs'!$B$5)&lt;&gt;1,AND(C76&lt;&gt;"Delivered",C76&lt;&gt;"Failed")),"Resolve","No issue"))</x:f>
        <x:v>No issue</x:v>
      </x:c>
      <x:c r="H76" s="2" t="str">
        <x:f>IF(COUNTA(A76:F76)=0,"",IF(AND(C76="Delivered",D76=""),"Resolve","No issue"))</x:f>
        <x:v>No issue</x:v>
      </x:c>
      <x:c r="I76" s="2" t="str">
        <x:f>IF(COUNTA(A76:F76)=0,"",IF(OR(NOT(ISNUMBER(E76)),E76&lt;'Inputs'!$B$8,E76&gt;'Inputs'!$B$6),"Resolve","No issue"))</x:f>
        <x:v>No issue</x:v>
      </x:c>
    </x:row>
    <x:row r="77" ht="25" customHeight="1">
      <x:c r="A77" s="6" t="str">
        <x:v>C-072</x:v>
      </x:c>
      <x:c r="B77" s="6" t="str">
        <x:v>A-072</x:v>
      </x:c>
      <x:c r="C77" s="6" t="str">
        <x:v>Delivered</x:v>
      </x:c>
      <x:c r="D77" s="6" t="str">
        <x:v>PROOF-72</x:v>
      </x:c>
      <x:c r="E77" s="7" t="n">
        <x:v>46307</x:v>
      </x:c>
      <x:c r="F77" s="6" t="str">
        <x:v>SRC-CLAIM-72</x:v>
      </x:c>
      <x:c r="G77" s="2" t="str">
        <x:f>IF(COUNTA(A77:F77)=0,"",IF(OR(A77="",B77="",COUNTIFS($A$6:$A$435,A77)&lt;&gt;1,COUNTIFS($B$6:$B$435,B77)&lt;&gt;1,COUNTIFS('Orders'!$A$6:$A$505,B77,'Orders'!$B$6:$B$505,'Inputs'!$B$5)&lt;&gt;1,AND(C77&lt;&gt;"Delivered",C77&lt;&gt;"Failed")),"Resolve","No issue"))</x:f>
        <x:v>No issue</x:v>
      </x:c>
      <x:c r="H77" s="2" t="str">
        <x:f>IF(COUNTA(A77:F77)=0,"",IF(AND(C77="Delivered",D77=""),"Resolve","No issue"))</x:f>
        <x:v>No issue</x:v>
      </x:c>
      <x:c r="I77" s="2" t="str">
        <x:f>IF(COUNTA(A77:F77)=0,"",IF(OR(NOT(ISNUMBER(E77)),E77&lt;'Inputs'!$B$8,E77&gt;'Inputs'!$B$6),"Resolve","No issue"))</x:f>
        <x:v>No issue</x:v>
      </x:c>
    </x:row>
    <x:row r="78" ht="25" customHeight="1">
      <x:c r="A78" s="6" t="str">
        <x:v>C-073</x:v>
      </x:c>
      <x:c r="B78" s="6" t="str">
        <x:v>A-073</x:v>
      </x:c>
      <x:c r="C78" s="6" t="str">
        <x:v>Delivered</x:v>
      </x:c>
      <x:c r="D78" s="6" t="str">
        <x:v>PROOF-73</x:v>
      </x:c>
      <x:c r="E78" s="7" t="n">
        <x:v>46307</x:v>
      </x:c>
      <x:c r="F78" s="6" t="str">
        <x:v>SRC-CLAIM-73</x:v>
      </x:c>
      <x:c r="G78" s="2" t="str">
        <x:f>IF(COUNTA(A78:F78)=0,"",IF(OR(A78="",B78="",COUNTIFS($A$6:$A$435,A78)&lt;&gt;1,COUNTIFS($B$6:$B$435,B78)&lt;&gt;1,COUNTIFS('Orders'!$A$6:$A$505,B78,'Orders'!$B$6:$B$505,'Inputs'!$B$5)&lt;&gt;1,AND(C78&lt;&gt;"Delivered",C78&lt;&gt;"Failed")),"Resolve","No issue"))</x:f>
        <x:v>No issue</x:v>
      </x:c>
      <x:c r="H78" s="2" t="str">
        <x:f>IF(COUNTA(A78:F78)=0,"",IF(AND(C78="Delivered",D78=""),"Resolve","No issue"))</x:f>
        <x:v>No issue</x:v>
      </x:c>
      <x:c r="I78" s="2" t="str">
        <x:f>IF(COUNTA(A78:F78)=0,"",IF(OR(NOT(ISNUMBER(E78)),E78&lt;'Inputs'!$B$8,E78&gt;'Inputs'!$B$6),"Resolve","No issue"))</x:f>
        <x:v>No issue</x:v>
      </x:c>
    </x:row>
    <x:row r="79" ht="25" customHeight="1">
      <x:c r="A79" s="6" t="str">
        <x:v>C-074</x:v>
      </x:c>
      <x:c r="B79" s="6" t="str">
        <x:v>A-074</x:v>
      </x:c>
      <x:c r="C79" s="6" t="str">
        <x:v>Delivered</x:v>
      </x:c>
      <x:c r="D79" s="6" t="str">
        <x:v>PROOF-74</x:v>
      </x:c>
      <x:c r="E79" s="7" t="n">
        <x:v>46307</x:v>
      </x:c>
      <x:c r="F79" s="6" t="str">
        <x:v>SRC-CLAIM-74</x:v>
      </x:c>
      <x:c r="G79" s="2" t="str">
        <x:f>IF(COUNTA(A79:F79)=0,"",IF(OR(A79="",B79="",COUNTIFS($A$6:$A$435,A79)&lt;&gt;1,COUNTIFS($B$6:$B$435,B79)&lt;&gt;1,COUNTIFS('Orders'!$A$6:$A$505,B79,'Orders'!$B$6:$B$505,'Inputs'!$B$5)&lt;&gt;1,AND(C79&lt;&gt;"Delivered",C79&lt;&gt;"Failed")),"Resolve","No issue"))</x:f>
        <x:v>No issue</x:v>
      </x:c>
      <x:c r="H79" s="2" t="str">
        <x:f>IF(COUNTA(A79:F79)=0,"",IF(AND(C79="Delivered",D79=""),"Resolve","No issue"))</x:f>
        <x:v>No issue</x:v>
      </x:c>
      <x:c r="I79" s="2" t="str">
        <x:f>IF(COUNTA(A79:F79)=0,"",IF(OR(NOT(ISNUMBER(E79)),E79&lt;'Inputs'!$B$8,E79&gt;'Inputs'!$B$6),"Resolve","No issue"))</x:f>
        <x:v>No issue</x:v>
      </x:c>
    </x:row>
    <x:row r="80" ht="25" customHeight="1">
      <x:c r="A80" s="6" t="str">
        <x:v>C-075</x:v>
      </x:c>
      <x:c r="B80" s="6" t="str">
        <x:v>A-075</x:v>
      </x:c>
      <x:c r="C80" s="6" t="str">
        <x:v>Delivered</x:v>
      </x:c>
      <x:c r="D80" s="6" t="str">
        <x:v>PROOF-75</x:v>
      </x:c>
      <x:c r="E80" s="7" t="n">
        <x:v>46307</x:v>
      </x:c>
      <x:c r="F80" s="6" t="str">
        <x:v>SRC-CLAIM-75</x:v>
      </x:c>
      <x:c r="G80" s="2" t="str">
        <x:f>IF(COUNTA(A80:F80)=0,"",IF(OR(A80="",B80="",COUNTIFS($A$6:$A$435,A80)&lt;&gt;1,COUNTIFS($B$6:$B$435,B80)&lt;&gt;1,COUNTIFS('Orders'!$A$6:$A$505,B80,'Orders'!$B$6:$B$505,'Inputs'!$B$5)&lt;&gt;1,AND(C80&lt;&gt;"Delivered",C80&lt;&gt;"Failed")),"Resolve","No issue"))</x:f>
        <x:v>No issue</x:v>
      </x:c>
      <x:c r="H80" s="2" t="str">
        <x:f>IF(COUNTA(A80:F80)=0,"",IF(AND(C80="Delivered",D80=""),"Resolve","No issue"))</x:f>
        <x:v>No issue</x:v>
      </x:c>
      <x:c r="I80" s="2" t="str">
        <x:f>IF(COUNTA(A80:F80)=0,"",IF(OR(NOT(ISNUMBER(E80)),E80&lt;'Inputs'!$B$8,E80&gt;'Inputs'!$B$6),"Resolve","No issue"))</x:f>
        <x:v>No issue</x:v>
      </x:c>
    </x:row>
    <x:row r="81" ht="25" customHeight="1">
      <x:c r="A81" s="6" t="str">
        <x:v>C-076</x:v>
      </x:c>
      <x:c r="B81" s="6" t="str">
        <x:v>A-076</x:v>
      </x:c>
      <x:c r="C81" s="6" t="str">
        <x:v>Delivered</x:v>
      </x:c>
      <x:c r="D81" s="6" t="str">
        <x:v>PROOF-76</x:v>
      </x:c>
      <x:c r="E81" s="7" t="n">
        <x:v>46307</x:v>
      </x:c>
      <x:c r="F81" s="6" t="str">
        <x:v>SRC-CLAIM-76</x:v>
      </x:c>
      <x:c r="G81" s="2" t="str">
        <x:f>IF(COUNTA(A81:F81)=0,"",IF(OR(A81="",B81="",COUNTIFS($A$6:$A$435,A81)&lt;&gt;1,COUNTIFS($B$6:$B$435,B81)&lt;&gt;1,COUNTIFS('Orders'!$A$6:$A$505,B81,'Orders'!$B$6:$B$505,'Inputs'!$B$5)&lt;&gt;1,AND(C81&lt;&gt;"Delivered",C81&lt;&gt;"Failed")),"Resolve","No issue"))</x:f>
        <x:v>No issue</x:v>
      </x:c>
      <x:c r="H81" s="2" t="str">
        <x:f>IF(COUNTA(A81:F81)=0,"",IF(AND(C81="Delivered",D81=""),"Resolve","No issue"))</x:f>
        <x:v>No issue</x:v>
      </x:c>
      <x:c r="I81" s="2" t="str">
        <x:f>IF(COUNTA(A81:F81)=0,"",IF(OR(NOT(ISNUMBER(E81)),E81&lt;'Inputs'!$B$8,E81&gt;'Inputs'!$B$6),"Resolve","No issue"))</x:f>
        <x:v>No issue</x:v>
      </x:c>
    </x:row>
    <x:row r="82" ht="25" customHeight="1">
      <x:c r="A82" s="6" t="str">
        <x:v>C-077</x:v>
      </x:c>
      <x:c r="B82" s="6" t="str">
        <x:v>A-077</x:v>
      </x:c>
      <x:c r="C82" s="6" t="str">
        <x:v>Delivered</x:v>
      </x:c>
      <x:c r="D82" s="6" t="str">
        <x:v>PROOF-77</x:v>
      </x:c>
      <x:c r="E82" s="7" t="n">
        <x:v>46307</x:v>
      </x:c>
      <x:c r="F82" s="6" t="str">
        <x:v>SRC-CLAIM-77</x:v>
      </x:c>
      <x:c r="G82" s="2" t="str">
        <x:f>IF(COUNTA(A82:F82)=0,"",IF(OR(A82="",B82="",COUNTIFS($A$6:$A$435,A82)&lt;&gt;1,COUNTIFS($B$6:$B$435,B82)&lt;&gt;1,COUNTIFS('Orders'!$A$6:$A$505,B82,'Orders'!$B$6:$B$505,'Inputs'!$B$5)&lt;&gt;1,AND(C82&lt;&gt;"Delivered",C82&lt;&gt;"Failed")),"Resolve","No issue"))</x:f>
        <x:v>No issue</x:v>
      </x:c>
      <x:c r="H82" s="2" t="str">
        <x:f>IF(COUNTA(A82:F82)=0,"",IF(AND(C82="Delivered",D82=""),"Resolve","No issue"))</x:f>
        <x:v>No issue</x:v>
      </x:c>
      <x:c r="I82" s="2" t="str">
        <x:f>IF(COUNTA(A82:F82)=0,"",IF(OR(NOT(ISNUMBER(E82)),E82&lt;'Inputs'!$B$8,E82&gt;'Inputs'!$B$6),"Resolve","No issue"))</x:f>
        <x:v>No issue</x:v>
      </x:c>
    </x:row>
    <x:row r="83" ht="25" customHeight="1">
      <x:c r="A83" s="6" t="str">
        <x:v>C-078</x:v>
      </x:c>
      <x:c r="B83" s="6" t="str">
        <x:v>A-078</x:v>
      </x:c>
      <x:c r="C83" s="6" t="str">
        <x:v>Delivered</x:v>
      </x:c>
      <x:c r="D83" s="6" t="str">
        <x:v>PROOF-78</x:v>
      </x:c>
      <x:c r="E83" s="7" t="n">
        <x:v>46307</x:v>
      </x:c>
      <x:c r="F83" s="6" t="str">
        <x:v>SRC-CLAIM-78</x:v>
      </x:c>
      <x:c r="G83" s="2" t="str">
        <x:f>IF(COUNTA(A83:F83)=0,"",IF(OR(A83="",B83="",COUNTIFS($A$6:$A$435,A83)&lt;&gt;1,COUNTIFS($B$6:$B$435,B83)&lt;&gt;1,COUNTIFS('Orders'!$A$6:$A$505,B83,'Orders'!$B$6:$B$505,'Inputs'!$B$5)&lt;&gt;1,AND(C83&lt;&gt;"Delivered",C83&lt;&gt;"Failed")),"Resolve","No issue"))</x:f>
        <x:v>No issue</x:v>
      </x:c>
      <x:c r="H83" s="2" t="str">
        <x:f>IF(COUNTA(A83:F83)=0,"",IF(AND(C83="Delivered",D83=""),"Resolve","No issue"))</x:f>
        <x:v>No issue</x:v>
      </x:c>
      <x:c r="I83" s="2" t="str">
        <x:f>IF(COUNTA(A83:F83)=0,"",IF(OR(NOT(ISNUMBER(E83)),E83&lt;'Inputs'!$B$8,E83&gt;'Inputs'!$B$6),"Resolve","No issue"))</x:f>
        <x:v>No issue</x:v>
      </x:c>
    </x:row>
    <x:row r="84" ht="25" customHeight="1">
      <x:c r="A84" s="6" t="str">
        <x:v>C-079</x:v>
      </x:c>
      <x:c r="B84" s="6" t="str">
        <x:v>A-079</x:v>
      </x:c>
      <x:c r="C84" s="6" t="str">
        <x:v>Delivered</x:v>
      </x:c>
      <x:c r="D84" s="6" t="str">
        <x:v>PROOF-79</x:v>
      </x:c>
      <x:c r="E84" s="7" t="n">
        <x:v>46307</x:v>
      </x:c>
      <x:c r="F84" s="6" t="str">
        <x:v>SRC-CLAIM-79</x:v>
      </x:c>
      <x:c r="G84" s="2" t="str">
        <x:f>IF(COUNTA(A84:F84)=0,"",IF(OR(A84="",B84="",COUNTIFS($A$6:$A$435,A84)&lt;&gt;1,COUNTIFS($B$6:$B$435,B84)&lt;&gt;1,COUNTIFS('Orders'!$A$6:$A$505,B84,'Orders'!$B$6:$B$505,'Inputs'!$B$5)&lt;&gt;1,AND(C84&lt;&gt;"Delivered",C84&lt;&gt;"Failed")),"Resolve","No issue"))</x:f>
        <x:v>No issue</x:v>
      </x:c>
      <x:c r="H84" s="2" t="str">
        <x:f>IF(COUNTA(A84:F84)=0,"",IF(AND(C84="Delivered",D84=""),"Resolve","No issue"))</x:f>
        <x:v>No issue</x:v>
      </x:c>
      <x:c r="I84" s="2" t="str">
        <x:f>IF(COUNTA(A84:F84)=0,"",IF(OR(NOT(ISNUMBER(E84)),E84&lt;'Inputs'!$B$8,E84&gt;'Inputs'!$B$6),"Resolve","No issue"))</x:f>
        <x:v>No issue</x:v>
      </x:c>
    </x:row>
    <x:row r="85" ht="25" customHeight="1">
      <x:c r="A85" s="6" t="str">
        <x:v>C-080</x:v>
      </x:c>
      <x:c r="B85" s="6" t="str">
        <x:v>A-080</x:v>
      </x:c>
      <x:c r="C85" s="6" t="str">
        <x:v>Delivered</x:v>
      </x:c>
      <x:c r="D85" s="6" t="str">
        <x:v>PROOF-80</x:v>
      </x:c>
      <x:c r="E85" s="7" t="n">
        <x:v>46307</x:v>
      </x:c>
      <x:c r="F85" s="6" t="str">
        <x:v>SRC-CLAIM-80</x:v>
      </x:c>
      <x:c r="G85" s="2" t="str">
        <x:f>IF(COUNTA(A85:F85)=0,"",IF(OR(A85="",B85="",COUNTIFS($A$6:$A$435,A85)&lt;&gt;1,COUNTIFS($B$6:$B$435,B85)&lt;&gt;1,COUNTIFS('Orders'!$A$6:$A$505,B85,'Orders'!$B$6:$B$505,'Inputs'!$B$5)&lt;&gt;1,AND(C85&lt;&gt;"Delivered",C85&lt;&gt;"Failed")),"Resolve","No issue"))</x:f>
        <x:v>No issue</x:v>
      </x:c>
      <x:c r="H85" s="2" t="str">
        <x:f>IF(COUNTA(A85:F85)=0,"",IF(AND(C85="Delivered",D85=""),"Resolve","No issue"))</x:f>
        <x:v>No issue</x:v>
      </x:c>
      <x:c r="I85" s="2" t="str">
        <x:f>IF(COUNTA(A85:F85)=0,"",IF(OR(NOT(ISNUMBER(E85)),E85&lt;'Inputs'!$B$8,E85&gt;'Inputs'!$B$6),"Resolve","No issue"))</x:f>
        <x:v>No issue</x:v>
      </x:c>
    </x:row>
    <x:row r="86" ht="25" customHeight="1">
      <x:c r="A86" s="6" t="str">
        <x:v>C-081</x:v>
      </x:c>
      <x:c r="B86" s="6" t="str">
        <x:v>A-081</x:v>
      </x:c>
      <x:c r="C86" s="6" t="str">
        <x:v>Delivered</x:v>
      </x:c>
      <x:c r="D86" s="6" t="str">
        <x:v>PROOF-81</x:v>
      </x:c>
      <x:c r="E86" s="7" t="n">
        <x:v>46307</x:v>
      </x:c>
      <x:c r="F86" s="6" t="str">
        <x:v>SRC-CLAIM-81</x:v>
      </x:c>
      <x:c r="G86" s="2" t="str">
        <x:f>IF(COUNTA(A86:F86)=0,"",IF(OR(A86="",B86="",COUNTIFS($A$6:$A$435,A86)&lt;&gt;1,COUNTIFS($B$6:$B$435,B86)&lt;&gt;1,COUNTIFS('Orders'!$A$6:$A$505,B86,'Orders'!$B$6:$B$505,'Inputs'!$B$5)&lt;&gt;1,AND(C86&lt;&gt;"Delivered",C86&lt;&gt;"Failed")),"Resolve","No issue"))</x:f>
        <x:v>No issue</x:v>
      </x:c>
      <x:c r="H86" s="2" t="str">
        <x:f>IF(COUNTA(A86:F86)=0,"",IF(AND(C86="Delivered",D86=""),"Resolve","No issue"))</x:f>
        <x:v>No issue</x:v>
      </x:c>
      <x:c r="I86" s="2" t="str">
        <x:f>IF(COUNTA(A86:F86)=0,"",IF(OR(NOT(ISNUMBER(E86)),E86&lt;'Inputs'!$B$8,E86&gt;'Inputs'!$B$6),"Resolve","No issue"))</x:f>
        <x:v>No issue</x:v>
      </x:c>
    </x:row>
    <x:row r="87" ht="25" customHeight="1">
      <x:c r="A87" s="6" t="str">
        <x:v>C-082</x:v>
      </x:c>
      <x:c r="B87" s="6" t="str">
        <x:v>A-082</x:v>
      </x:c>
      <x:c r="C87" s="6" t="str">
        <x:v>Delivered</x:v>
      </x:c>
      <x:c r="D87" s="6" t="str">
        <x:v>PROOF-82</x:v>
      </x:c>
      <x:c r="E87" s="7" t="n">
        <x:v>46307</x:v>
      </x:c>
      <x:c r="F87" s="6" t="str">
        <x:v>SRC-CLAIM-82</x:v>
      </x:c>
      <x:c r="G87" s="2" t="str">
        <x:f>IF(COUNTA(A87:F87)=0,"",IF(OR(A87="",B87="",COUNTIFS($A$6:$A$435,A87)&lt;&gt;1,COUNTIFS($B$6:$B$435,B87)&lt;&gt;1,COUNTIFS('Orders'!$A$6:$A$505,B87,'Orders'!$B$6:$B$505,'Inputs'!$B$5)&lt;&gt;1,AND(C87&lt;&gt;"Delivered",C87&lt;&gt;"Failed")),"Resolve","No issue"))</x:f>
        <x:v>No issue</x:v>
      </x:c>
      <x:c r="H87" s="2" t="str">
        <x:f>IF(COUNTA(A87:F87)=0,"",IF(AND(C87="Delivered",D87=""),"Resolve","No issue"))</x:f>
        <x:v>No issue</x:v>
      </x:c>
      <x:c r="I87" s="2" t="str">
        <x:f>IF(COUNTA(A87:F87)=0,"",IF(OR(NOT(ISNUMBER(E87)),E87&lt;'Inputs'!$B$8,E87&gt;'Inputs'!$B$6),"Resolve","No issue"))</x:f>
        <x:v>No issue</x:v>
      </x:c>
    </x:row>
    <x:row r="88" ht="25" customHeight="1">
      <x:c r="A88" s="6" t="str">
        <x:v>C-083</x:v>
      </x:c>
      <x:c r="B88" s="6" t="str">
        <x:v>A-083</x:v>
      </x:c>
      <x:c r="C88" s="6" t="str">
        <x:v>Delivered</x:v>
      </x:c>
      <x:c r="D88" s="6" t="str">
        <x:v>PROOF-83</x:v>
      </x:c>
      <x:c r="E88" s="7" t="n">
        <x:v>46307</x:v>
      </x:c>
      <x:c r="F88" s="6" t="str">
        <x:v>SRC-CLAIM-83</x:v>
      </x:c>
      <x:c r="G88" s="2" t="str">
        <x:f>IF(COUNTA(A88:F88)=0,"",IF(OR(A88="",B88="",COUNTIFS($A$6:$A$435,A88)&lt;&gt;1,COUNTIFS($B$6:$B$435,B88)&lt;&gt;1,COUNTIFS('Orders'!$A$6:$A$505,B88,'Orders'!$B$6:$B$505,'Inputs'!$B$5)&lt;&gt;1,AND(C88&lt;&gt;"Delivered",C88&lt;&gt;"Failed")),"Resolve","No issue"))</x:f>
        <x:v>No issue</x:v>
      </x:c>
      <x:c r="H88" s="2" t="str">
        <x:f>IF(COUNTA(A88:F88)=0,"",IF(AND(C88="Delivered",D88=""),"Resolve","No issue"))</x:f>
        <x:v>No issue</x:v>
      </x:c>
      <x:c r="I88" s="2" t="str">
        <x:f>IF(COUNTA(A88:F88)=0,"",IF(OR(NOT(ISNUMBER(E88)),E88&lt;'Inputs'!$B$8,E88&gt;'Inputs'!$B$6),"Resolve","No issue"))</x:f>
        <x:v>No issue</x:v>
      </x:c>
    </x:row>
    <x:row r="89" ht="25" customHeight="1">
      <x:c r="A89" s="6" t="str">
        <x:v>C-084</x:v>
      </x:c>
      <x:c r="B89" s="6" t="str">
        <x:v>A-084</x:v>
      </x:c>
      <x:c r="C89" s="6" t="str">
        <x:v>Delivered</x:v>
      </x:c>
      <x:c r="D89" s="6" t="str">
        <x:v>PROOF-84</x:v>
      </x:c>
      <x:c r="E89" s="7" t="n">
        <x:v>46307</x:v>
      </x:c>
      <x:c r="F89" s="6" t="str">
        <x:v>SRC-CLAIM-84</x:v>
      </x:c>
      <x:c r="G89" s="2" t="str">
        <x:f>IF(COUNTA(A89:F89)=0,"",IF(OR(A89="",B89="",COUNTIFS($A$6:$A$435,A89)&lt;&gt;1,COUNTIFS($B$6:$B$435,B89)&lt;&gt;1,COUNTIFS('Orders'!$A$6:$A$505,B89,'Orders'!$B$6:$B$505,'Inputs'!$B$5)&lt;&gt;1,AND(C89&lt;&gt;"Delivered",C89&lt;&gt;"Failed")),"Resolve","No issue"))</x:f>
        <x:v>No issue</x:v>
      </x:c>
      <x:c r="H89" s="2" t="str">
        <x:f>IF(COUNTA(A89:F89)=0,"",IF(AND(C89="Delivered",D89=""),"Resolve","No issue"))</x:f>
        <x:v>No issue</x:v>
      </x:c>
      <x:c r="I89" s="2" t="str">
        <x:f>IF(COUNTA(A89:F89)=0,"",IF(OR(NOT(ISNUMBER(E89)),E89&lt;'Inputs'!$B$8,E89&gt;'Inputs'!$B$6),"Resolve","No issue"))</x:f>
        <x:v>No issue</x:v>
      </x:c>
    </x:row>
    <x:row r="90" ht="25" customHeight="1">
      <x:c r="A90" s="6" t="str">
        <x:v>C-085</x:v>
      </x:c>
      <x:c r="B90" s="6" t="str">
        <x:v>A-085</x:v>
      </x:c>
      <x:c r="C90" s="6" t="str">
        <x:v>Delivered</x:v>
      </x:c>
      <x:c r="D90" s="6" t="str">
        <x:v>PROOF-85</x:v>
      </x:c>
      <x:c r="E90" s="7" t="n">
        <x:v>46307</x:v>
      </x:c>
      <x:c r="F90" s="6" t="str">
        <x:v>SRC-CLAIM-85</x:v>
      </x:c>
      <x:c r="G90" s="2" t="str">
        <x:f>IF(COUNTA(A90:F90)=0,"",IF(OR(A90="",B90="",COUNTIFS($A$6:$A$435,A90)&lt;&gt;1,COUNTIFS($B$6:$B$435,B90)&lt;&gt;1,COUNTIFS('Orders'!$A$6:$A$505,B90,'Orders'!$B$6:$B$505,'Inputs'!$B$5)&lt;&gt;1,AND(C90&lt;&gt;"Delivered",C90&lt;&gt;"Failed")),"Resolve","No issue"))</x:f>
        <x:v>No issue</x:v>
      </x:c>
      <x:c r="H90" s="2" t="str">
        <x:f>IF(COUNTA(A90:F90)=0,"",IF(AND(C90="Delivered",D90=""),"Resolve","No issue"))</x:f>
        <x:v>No issue</x:v>
      </x:c>
      <x:c r="I90" s="2" t="str">
        <x:f>IF(COUNTA(A90:F90)=0,"",IF(OR(NOT(ISNUMBER(E90)),E90&lt;'Inputs'!$B$8,E90&gt;'Inputs'!$B$6),"Resolve","No issue"))</x:f>
        <x:v>No issue</x:v>
      </x:c>
    </x:row>
    <x:row r="91" ht="25" customHeight="1">
      <x:c r="A91" s="6" t="str">
        <x:v>C-086</x:v>
      </x:c>
      <x:c r="B91" s="6" t="str">
        <x:v>A-086</x:v>
      </x:c>
      <x:c r="C91" s="6" t="str">
        <x:v>Delivered</x:v>
      </x:c>
      <x:c r="D91" s="6" t="str">
        <x:v>PROOF-86</x:v>
      </x:c>
      <x:c r="E91" s="7" t="n">
        <x:v>46307</x:v>
      </x:c>
      <x:c r="F91" s="6" t="str">
        <x:v>SRC-CLAIM-86</x:v>
      </x:c>
      <x:c r="G91" s="2" t="str">
        <x:f>IF(COUNTA(A91:F91)=0,"",IF(OR(A91="",B91="",COUNTIFS($A$6:$A$435,A91)&lt;&gt;1,COUNTIFS($B$6:$B$435,B91)&lt;&gt;1,COUNTIFS('Orders'!$A$6:$A$505,B91,'Orders'!$B$6:$B$505,'Inputs'!$B$5)&lt;&gt;1,AND(C91&lt;&gt;"Delivered",C91&lt;&gt;"Failed")),"Resolve","No issue"))</x:f>
        <x:v>No issue</x:v>
      </x:c>
      <x:c r="H91" s="2" t="str">
        <x:f>IF(COUNTA(A91:F91)=0,"",IF(AND(C91="Delivered",D91=""),"Resolve","No issue"))</x:f>
        <x:v>No issue</x:v>
      </x:c>
      <x:c r="I91" s="2" t="str">
        <x:f>IF(COUNTA(A91:F91)=0,"",IF(OR(NOT(ISNUMBER(E91)),E91&lt;'Inputs'!$B$8,E91&gt;'Inputs'!$B$6),"Resolve","No issue"))</x:f>
        <x:v>No issue</x:v>
      </x:c>
    </x:row>
    <x:row r="92" ht="25" customHeight="1">
      <x:c r="A92" s="6" t="str">
        <x:v>C-087</x:v>
      </x:c>
      <x:c r="B92" s="6" t="str">
        <x:v>A-087</x:v>
      </x:c>
      <x:c r="C92" s="6" t="str">
        <x:v>Delivered</x:v>
      </x:c>
      <x:c r="D92" s="6" t="str">
        <x:v>PROOF-87</x:v>
      </x:c>
      <x:c r="E92" s="7" t="n">
        <x:v>46307</x:v>
      </x:c>
      <x:c r="F92" s="6" t="str">
        <x:v>SRC-CLAIM-87</x:v>
      </x:c>
      <x:c r="G92" s="2" t="str">
        <x:f>IF(COUNTA(A92:F92)=0,"",IF(OR(A92="",B92="",COUNTIFS($A$6:$A$435,A92)&lt;&gt;1,COUNTIFS($B$6:$B$435,B92)&lt;&gt;1,COUNTIFS('Orders'!$A$6:$A$505,B92,'Orders'!$B$6:$B$505,'Inputs'!$B$5)&lt;&gt;1,AND(C92&lt;&gt;"Delivered",C92&lt;&gt;"Failed")),"Resolve","No issue"))</x:f>
        <x:v>No issue</x:v>
      </x:c>
      <x:c r="H92" s="2" t="str">
        <x:f>IF(COUNTA(A92:F92)=0,"",IF(AND(C92="Delivered",D92=""),"Resolve","No issue"))</x:f>
        <x:v>No issue</x:v>
      </x:c>
      <x:c r="I92" s="2" t="str">
        <x:f>IF(COUNTA(A92:F92)=0,"",IF(OR(NOT(ISNUMBER(E92)),E92&lt;'Inputs'!$B$8,E92&gt;'Inputs'!$B$6),"Resolve","No issue"))</x:f>
        <x:v>No issue</x:v>
      </x:c>
    </x:row>
    <x:row r="93" ht="25" customHeight="1">
      <x:c r="A93" s="6" t="str">
        <x:v>C-088</x:v>
      </x:c>
      <x:c r="B93" s="6" t="str">
        <x:v>A-088</x:v>
      </x:c>
      <x:c r="C93" s="6" t="str">
        <x:v>Delivered</x:v>
      </x:c>
      <x:c r="D93" s="6" t="str">
        <x:v>PROOF-88</x:v>
      </x:c>
      <x:c r="E93" s="7" t="n">
        <x:v>46307</x:v>
      </x:c>
      <x:c r="F93" s="6" t="str">
        <x:v>SRC-CLAIM-88</x:v>
      </x:c>
      <x:c r="G93" s="2" t="str">
        <x:f>IF(COUNTA(A93:F93)=0,"",IF(OR(A93="",B93="",COUNTIFS($A$6:$A$435,A93)&lt;&gt;1,COUNTIFS($B$6:$B$435,B93)&lt;&gt;1,COUNTIFS('Orders'!$A$6:$A$505,B93,'Orders'!$B$6:$B$505,'Inputs'!$B$5)&lt;&gt;1,AND(C93&lt;&gt;"Delivered",C93&lt;&gt;"Failed")),"Resolve","No issue"))</x:f>
        <x:v>No issue</x:v>
      </x:c>
      <x:c r="H93" s="2" t="str">
        <x:f>IF(COUNTA(A93:F93)=0,"",IF(AND(C93="Delivered",D93=""),"Resolve","No issue"))</x:f>
        <x:v>No issue</x:v>
      </x:c>
      <x:c r="I93" s="2" t="str">
        <x:f>IF(COUNTA(A93:F93)=0,"",IF(OR(NOT(ISNUMBER(E93)),E93&lt;'Inputs'!$B$8,E93&gt;'Inputs'!$B$6),"Resolve","No issue"))</x:f>
        <x:v>No issue</x:v>
      </x:c>
    </x:row>
    <x:row r="94" ht="25" customHeight="1">
      <x:c r="A94" s="6" t="str">
        <x:v>C-089</x:v>
      </x:c>
      <x:c r="B94" s="6" t="str">
        <x:v>A-089</x:v>
      </x:c>
      <x:c r="C94" s="6" t="str">
        <x:v>Delivered</x:v>
      </x:c>
      <x:c r="D94" s="6" t="str">
        <x:v>PROOF-89</x:v>
      </x:c>
      <x:c r="E94" s="7" t="n">
        <x:v>46307</x:v>
      </x:c>
      <x:c r="F94" s="6" t="str">
        <x:v>SRC-CLAIM-89</x:v>
      </x:c>
      <x:c r="G94" s="2" t="str">
        <x:f>IF(COUNTA(A94:F94)=0,"",IF(OR(A94="",B94="",COUNTIFS($A$6:$A$435,A94)&lt;&gt;1,COUNTIFS($B$6:$B$435,B94)&lt;&gt;1,COUNTIFS('Orders'!$A$6:$A$505,B94,'Orders'!$B$6:$B$505,'Inputs'!$B$5)&lt;&gt;1,AND(C94&lt;&gt;"Delivered",C94&lt;&gt;"Failed")),"Resolve","No issue"))</x:f>
        <x:v>No issue</x:v>
      </x:c>
      <x:c r="H94" s="2" t="str">
        <x:f>IF(COUNTA(A94:F94)=0,"",IF(AND(C94="Delivered",D94=""),"Resolve","No issue"))</x:f>
        <x:v>No issue</x:v>
      </x:c>
      <x:c r="I94" s="2" t="str">
        <x:f>IF(COUNTA(A94:F94)=0,"",IF(OR(NOT(ISNUMBER(E94)),E94&lt;'Inputs'!$B$8,E94&gt;'Inputs'!$B$6),"Resolve","No issue"))</x:f>
        <x:v>No issue</x:v>
      </x:c>
    </x:row>
    <x:row r="95" ht="25" customHeight="1">
      <x:c r="A95" s="6" t="str">
        <x:v>C-090</x:v>
      </x:c>
      <x:c r="B95" s="6" t="str">
        <x:v>A-090</x:v>
      </x:c>
      <x:c r="C95" s="6" t="str">
        <x:v>Delivered</x:v>
      </x:c>
      <x:c r="D95" s="6" t="str">
        <x:v>PROOF-90</x:v>
      </x:c>
      <x:c r="E95" s="7" t="n">
        <x:v>46307</x:v>
      </x:c>
      <x:c r="F95" s="6" t="str">
        <x:v>SRC-CLAIM-90</x:v>
      </x:c>
      <x:c r="G95" s="2" t="str">
        <x:f>IF(COUNTA(A95:F95)=0,"",IF(OR(A95="",B95="",COUNTIFS($A$6:$A$435,A95)&lt;&gt;1,COUNTIFS($B$6:$B$435,B95)&lt;&gt;1,COUNTIFS('Orders'!$A$6:$A$505,B95,'Orders'!$B$6:$B$505,'Inputs'!$B$5)&lt;&gt;1,AND(C95&lt;&gt;"Delivered",C95&lt;&gt;"Failed")),"Resolve","No issue"))</x:f>
        <x:v>No issue</x:v>
      </x:c>
      <x:c r="H95" s="2" t="str">
        <x:f>IF(COUNTA(A95:F95)=0,"",IF(AND(C95="Delivered",D95=""),"Resolve","No issue"))</x:f>
        <x:v>No issue</x:v>
      </x:c>
      <x:c r="I95" s="2" t="str">
        <x:f>IF(COUNTA(A95:F95)=0,"",IF(OR(NOT(ISNUMBER(E95)),E95&lt;'Inputs'!$B$8,E95&gt;'Inputs'!$B$6),"Resolve","No issue"))</x:f>
        <x:v>No issue</x:v>
      </x:c>
    </x:row>
    <x:row r="96" ht="25" customHeight="1">
      <x:c r="A96" s="6" t="str">
        <x:v>C-091</x:v>
      </x:c>
      <x:c r="B96" s="6" t="str">
        <x:v>A-091</x:v>
      </x:c>
      <x:c r="C96" s="6" t="str">
        <x:v>Delivered</x:v>
      </x:c>
      <x:c r="D96" s="6" t="str">
        <x:v>PROOF-91</x:v>
      </x:c>
      <x:c r="E96" s="7" t="n">
        <x:v>46307</x:v>
      </x:c>
      <x:c r="F96" s="6" t="str">
        <x:v>SRC-CLAIM-91</x:v>
      </x:c>
      <x:c r="G96" s="2" t="str">
        <x:f>IF(COUNTA(A96:F96)=0,"",IF(OR(A96="",B96="",COUNTIFS($A$6:$A$435,A96)&lt;&gt;1,COUNTIFS($B$6:$B$435,B96)&lt;&gt;1,COUNTIFS('Orders'!$A$6:$A$505,B96,'Orders'!$B$6:$B$505,'Inputs'!$B$5)&lt;&gt;1,AND(C96&lt;&gt;"Delivered",C96&lt;&gt;"Failed")),"Resolve","No issue"))</x:f>
        <x:v>No issue</x:v>
      </x:c>
      <x:c r="H96" s="2" t="str">
        <x:f>IF(COUNTA(A96:F96)=0,"",IF(AND(C96="Delivered",D96=""),"Resolve","No issue"))</x:f>
        <x:v>No issue</x:v>
      </x:c>
      <x:c r="I96" s="2" t="str">
        <x:f>IF(COUNTA(A96:F96)=0,"",IF(OR(NOT(ISNUMBER(E96)),E96&lt;'Inputs'!$B$8,E96&gt;'Inputs'!$B$6),"Resolve","No issue"))</x:f>
        <x:v>No issue</x:v>
      </x:c>
    </x:row>
    <x:row r="97" ht="25" customHeight="1">
      <x:c r="A97" s="6" t="str">
        <x:v>C-092</x:v>
      </x:c>
      <x:c r="B97" s="6" t="str">
        <x:v>A-092</x:v>
      </x:c>
      <x:c r="C97" s="6" t="str">
        <x:v>Delivered</x:v>
      </x:c>
      <x:c r="D97" s="6" t="str">
        <x:v>PROOF-92</x:v>
      </x:c>
      <x:c r="E97" s="7" t="n">
        <x:v>46307</x:v>
      </x:c>
      <x:c r="F97" s="6" t="str">
        <x:v>SRC-CLAIM-92</x:v>
      </x:c>
      <x:c r="G97" s="2" t="str">
        <x:f>IF(COUNTA(A97:F97)=0,"",IF(OR(A97="",B97="",COUNTIFS($A$6:$A$435,A97)&lt;&gt;1,COUNTIFS($B$6:$B$435,B97)&lt;&gt;1,COUNTIFS('Orders'!$A$6:$A$505,B97,'Orders'!$B$6:$B$505,'Inputs'!$B$5)&lt;&gt;1,AND(C97&lt;&gt;"Delivered",C97&lt;&gt;"Failed")),"Resolve","No issue"))</x:f>
        <x:v>No issue</x:v>
      </x:c>
      <x:c r="H97" s="2" t="str">
        <x:f>IF(COUNTA(A97:F97)=0,"",IF(AND(C97="Delivered",D97=""),"Resolve","No issue"))</x:f>
        <x:v>No issue</x:v>
      </x:c>
      <x:c r="I97" s="2" t="str">
        <x:f>IF(COUNTA(A97:F97)=0,"",IF(OR(NOT(ISNUMBER(E97)),E97&lt;'Inputs'!$B$8,E97&gt;'Inputs'!$B$6),"Resolve","No issue"))</x:f>
        <x:v>No issue</x:v>
      </x:c>
    </x:row>
    <x:row r="98" ht="25" customHeight="1">
      <x:c r="A98" s="6" t="str">
        <x:v>C-093</x:v>
      </x:c>
      <x:c r="B98" s="6" t="str">
        <x:v>A-093</x:v>
      </x:c>
      <x:c r="C98" s="6" t="str">
        <x:v>Delivered</x:v>
      </x:c>
      <x:c r="D98" s="6" t="str">
        <x:v>PROOF-93</x:v>
      </x:c>
      <x:c r="E98" s="7" t="n">
        <x:v>46307</x:v>
      </x:c>
      <x:c r="F98" s="6" t="str">
        <x:v>SRC-CLAIM-93</x:v>
      </x:c>
      <x:c r="G98" s="2" t="str">
        <x:f>IF(COUNTA(A98:F98)=0,"",IF(OR(A98="",B98="",COUNTIFS($A$6:$A$435,A98)&lt;&gt;1,COUNTIFS($B$6:$B$435,B98)&lt;&gt;1,COUNTIFS('Orders'!$A$6:$A$505,B98,'Orders'!$B$6:$B$505,'Inputs'!$B$5)&lt;&gt;1,AND(C98&lt;&gt;"Delivered",C98&lt;&gt;"Failed")),"Resolve","No issue"))</x:f>
        <x:v>No issue</x:v>
      </x:c>
      <x:c r="H98" s="2" t="str">
        <x:f>IF(COUNTA(A98:F98)=0,"",IF(AND(C98="Delivered",D98=""),"Resolve","No issue"))</x:f>
        <x:v>No issue</x:v>
      </x:c>
      <x:c r="I98" s="2" t="str">
        <x:f>IF(COUNTA(A98:F98)=0,"",IF(OR(NOT(ISNUMBER(E98)),E98&lt;'Inputs'!$B$8,E98&gt;'Inputs'!$B$6),"Resolve","No issue"))</x:f>
        <x:v>No issue</x:v>
      </x:c>
    </x:row>
    <x:row r="99" ht="25" customHeight="1">
      <x:c r="A99" s="6" t="str">
        <x:v>C-094</x:v>
      </x:c>
      <x:c r="B99" s="6" t="str">
        <x:v>A-094</x:v>
      </x:c>
      <x:c r="C99" s="6" t="str">
        <x:v>Delivered</x:v>
      </x:c>
      <x:c r="D99" s="6" t="str">
        <x:v>PROOF-94</x:v>
      </x:c>
      <x:c r="E99" s="7" t="n">
        <x:v>46307</x:v>
      </x:c>
      <x:c r="F99" s="6" t="str">
        <x:v>SRC-CLAIM-94</x:v>
      </x:c>
      <x:c r="G99" s="2" t="str">
        <x:f>IF(COUNTA(A99:F99)=0,"",IF(OR(A99="",B99="",COUNTIFS($A$6:$A$435,A99)&lt;&gt;1,COUNTIFS($B$6:$B$435,B99)&lt;&gt;1,COUNTIFS('Orders'!$A$6:$A$505,B99,'Orders'!$B$6:$B$505,'Inputs'!$B$5)&lt;&gt;1,AND(C99&lt;&gt;"Delivered",C99&lt;&gt;"Failed")),"Resolve","No issue"))</x:f>
        <x:v>No issue</x:v>
      </x:c>
      <x:c r="H99" s="2" t="str">
        <x:f>IF(COUNTA(A99:F99)=0,"",IF(AND(C99="Delivered",D99=""),"Resolve","No issue"))</x:f>
        <x:v>No issue</x:v>
      </x:c>
      <x:c r="I99" s="2" t="str">
        <x:f>IF(COUNTA(A99:F99)=0,"",IF(OR(NOT(ISNUMBER(E99)),E99&lt;'Inputs'!$B$8,E99&gt;'Inputs'!$B$6),"Resolve","No issue"))</x:f>
        <x:v>No issue</x:v>
      </x:c>
    </x:row>
    <x:row r="100" ht="25" customHeight="1">
      <x:c r="A100" s="6" t="str">
        <x:v>C-095</x:v>
      </x:c>
      <x:c r="B100" s="6" t="str">
        <x:v>A-095</x:v>
      </x:c>
      <x:c r="C100" s="6" t="str">
        <x:v>Delivered</x:v>
      </x:c>
      <x:c r="D100" s="6" t="str">
        <x:v>PROOF-95</x:v>
      </x:c>
      <x:c r="E100" s="7" t="n">
        <x:v>46307</x:v>
      </x:c>
      <x:c r="F100" s="6" t="str">
        <x:v>SRC-CLAIM-95</x:v>
      </x:c>
      <x:c r="G100" s="2" t="str">
        <x:f>IF(COUNTA(A100:F100)=0,"",IF(OR(A100="",B100="",COUNTIFS($A$6:$A$435,A100)&lt;&gt;1,COUNTIFS($B$6:$B$435,B100)&lt;&gt;1,COUNTIFS('Orders'!$A$6:$A$505,B100,'Orders'!$B$6:$B$505,'Inputs'!$B$5)&lt;&gt;1,AND(C100&lt;&gt;"Delivered",C100&lt;&gt;"Failed")),"Resolve","No issue"))</x:f>
        <x:v>No issue</x:v>
      </x:c>
      <x:c r="H100" s="2" t="str">
        <x:f>IF(COUNTA(A100:F100)=0,"",IF(AND(C100="Delivered",D100=""),"Resolve","No issue"))</x:f>
        <x:v>No issue</x:v>
      </x:c>
      <x:c r="I100" s="2" t="str">
        <x:f>IF(COUNTA(A100:F100)=0,"",IF(OR(NOT(ISNUMBER(E100)),E100&lt;'Inputs'!$B$8,E100&gt;'Inputs'!$B$6),"Resolve","No issue"))</x:f>
        <x:v>No issue</x:v>
      </x:c>
    </x:row>
    <x:row r="101" ht="25" customHeight="1">
      <x:c r="A101" s="6" t="str">
        <x:v>C-096</x:v>
      </x:c>
      <x:c r="B101" s="6" t="str">
        <x:v>A-096</x:v>
      </x:c>
      <x:c r="C101" s="6" t="str">
        <x:v>Delivered</x:v>
      </x:c>
      <x:c r="D101" s="6" t="str">
        <x:v>PROOF-96</x:v>
      </x:c>
      <x:c r="E101" s="7" t="n">
        <x:v>46307</x:v>
      </x:c>
      <x:c r="F101" s="6" t="str">
        <x:v>SRC-CLAIM-96</x:v>
      </x:c>
      <x:c r="G101" s="2" t="str">
        <x:f>IF(COUNTA(A101:F101)=0,"",IF(OR(A101="",B101="",COUNTIFS($A$6:$A$435,A101)&lt;&gt;1,COUNTIFS($B$6:$B$435,B101)&lt;&gt;1,COUNTIFS('Orders'!$A$6:$A$505,B101,'Orders'!$B$6:$B$505,'Inputs'!$B$5)&lt;&gt;1,AND(C101&lt;&gt;"Delivered",C101&lt;&gt;"Failed")),"Resolve","No issue"))</x:f>
        <x:v>No issue</x:v>
      </x:c>
      <x:c r="H101" s="2" t="str">
        <x:f>IF(COUNTA(A101:F101)=0,"",IF(AND(C101="Delivered",D101=""),"Resolve","No issue"))</x:f>
        <x:v>No issue</x:v>
      </x:c>
      <x:c r="I101" s="2" t="str">
        <x:f>IF(COUNTA(A101:F101)=0,"",IF(OR(NOT(ISNUMBER(E101)),E101&lt;'Inputs'!$B$8,E101&gt;'Inputs'!$B$6),"Resolve","No issue"))</x:f>
        <x:v>No issue</x:v>
      </x:c>
    </x:row>
    <x:row r="102" ht="25" customHeight="1">
      <x:c r="A102" s="6" t="str">
        <x:v>C-097</x:v>
      </x:c>
      <x:c r="B102" s="6" t="str">
        <x:v>A-097</x:v>
      </x:c>
      <x:c r="C102" s="6" t="str">
        <x:v>Delivered</x:v>
      </x:c>
      <x:c r="D102" s="6" t="str">
        <x:v>PROOF-97</x:v>
      </x:c>
      <x:c r="E102" s="7" t="n">
        <x:v>46307</x:v>
      </x:c>
      <x:c r="F102" s="6" t="str">
        <x:v>SRC-CLAIM-97</x:v>
      </x:c>
      <x:c r="G102" s="2" t="str">
        <x:f>IF(COUNTA(A102:F102)=0,"",IF(OR(A102="",B102="",COUNTIFS($A$6:$A$435,A102)&lt;&gt;1,COUNTIFS($B$6:$B$435,B102)&lt;&gt;1,COUNTIFS('Orders'!$A$6:$A$505,B102,'Orders'!$B$6:$B$505,'Inputs'!$B$5)&lt;&gt;1,AND(C102&lt;&gt;"Delivered",C102&lt;&gt;"Failed")),"Resolve","No issue"))</x:f>
        <x:v>No issue</x:v>
      </x:c>
      <x:c r="H102" s="2" t="str">
        <x:f>IF(COUNTA(A102:F102)=0,"",IF(AND(C102="Delivered",D102=""),"Resolve","No issue"))</x:f>
        <x:v>No issue</x:v>
      </x:c>
      <x:c r="I102" s="2" t="str">
        <x:f>IF(COUNTA(A102:F102)=0,"",IF(OR(NOT(ISNUMBER(E102)),E102&lt;'Inputs'!$B$8,E102&gt;'Inputs'!$B$6),"Resolve","No issue"))</x:f>
        <x:v>No issue</x:v>
      </x:c>
    </x:row>
    <x:row r="103" ht="25" customHeight="1">
      <x:c r="A103" s="6" t="str">
        <x:v>C-098</x:v>
      </x:c>
      <x:c r="B103" s="6" t="str">
        <x:v>A-098</x:v>
      </x:c>
      <x:c r="C103" s="6" t="str">
        <x:v>Delivered</x:v>
      </x:c>
      <x:c r="D103" s="6" t="str">
        <x:v>PROOF-98</x:v>
      </x:c>
      <x:c r="E103" s="7" t="n">
        <x:v>46307</x:v>
      </x:c>
      <x:c r="F103" s="6" t="str">
        <x:v>SRC-CLAIM-98</x:v>
      </x:c>
      <x:c r="G103" s="2" t="str">
        <x:f>IF(COUNTA(A103:F103)=0,"",IF(OR(A103="",B103="",COUNTIFS($A$6:$A$435,A103)&lt;&gt;1,COUNTIFS($B$6:$B$435,B103)&lt;&gt;1,COUNTIFS('Orders'!$A$6:$A$505,B103,'Orders'!$B$6:$B$505,'Inputs'!$B$5)&lt;&gt;1,AND(C103&lt;&gt;"Delivered",C103&lt;&gt;"Failed")),"Resolve","No issue"))</x:f>
        <x:v>No issue</x:v>
      </x:c>
      <x:c r="H103" s="2" t="str">
        <x:f>IF(COUNTA(A103:F103)=0,"",IF(AND(C103="Delivered",D103=""),"Resolve","No issue"))</x:f>
        <x:v>No issue</x:v>
      </x:c>
      <x:c r="I103" s="2" t="str">
        <x:f>IF(COUNTA(A103:F103)=0,"",IF(OR(NOT(ISNUMBER(E103)),E103&lt;'Inputs'!$B$8,E103&gt;'Inputs'!$B$6),"Resolve","No issue"))</x:f>
        <x:v>No issue</x:v>
      </x:c>
    </x:row>
    <x:row r="104" ht="25" customHeight="1">
      <x:c r="A104" s="6" t="str">
        <x:v>C-099</x:v>
      </x:c>
      <x:c r="B104" s="6" t="str">
        <x:v>A-099</x:v>
      </x:c>
      <x:c r="C104" s="6" t="str">
        <x:v>Delivered</x:v>
      </x:c>
      <x:c r="D104" s="6" t="str">
        <x:v>PROOF-99</x:v>
      </x:c>
      <x:c r="E104" s="7" t="n">
        <x:v>46307</x:v>
      </x:c>
      <x:c r="F104" s="6" t="str">
        <x:v>SRC-CLAIM-99</x:v>
      </x:c>
      <x:c r="G104" s="2" t="str">
        <x:f>IF(COUNTA(A104:F104)=0,"",IF(OR(A104="",B104="",COUNTIFS($A$6:$A$435,A104)&lt;&gt;1,COUNTIFS($B$6:$B$435,B104)&lt;&gt;1,COUNTIFS('Orders'!$A$6:$A$505,B104,'Orders'!$B$6:$B$505,'Inputs'!$B$5)&lt;&gt;1,AND(C104&lt;&gt;"Delivered",C104&lt;&gt;"Failed")),"Resolve","No issue"))</x:f>
        <x:v>No issue</x:v>
      </x:c>
      <x:c r="H104" s="2" t="str">
        <x:f>IF(COUNTA(A104:F104)=0,"",IF(AND(C104="Delivered",D104=""),"Resolve","No issue"))</x:f>
        <x:v>No issue</x:v>
      </x:c>
      <x:c r="I104" s="2" t="str">
        <x:f>IF(COUNTA(A104:F104)=0,"",IF(OR(NOT(ISNUMBER(E104)),E104&lt;'Inputs'!$B$8,E104&gt;'Inputs'!$B$6),"Resolve","No issue"))</x:f>
        <x:v>No issue</x:v>
      </x:c>
    </x:row>
    <x:row r="105" ht="25" customHeight="1">
      <x:c r="A105" s="6" t="str">
        <x:v>C-100</x:v>
      </x:c>
      <x:c r="B105" s="6" t="str">
        <x:v>A-100</x:v>
      </x:c>
      <x:c r="C105" s="6" t="str">
        <x:v>Delivered</x:v>
      </x:c>
      <x:c r="D105" s="6" t="str">
        <x:v>PROOF-100</x:v>
      </x:c>
      <x:c r="E105" s="7" t="n">
        <x:v>46307</x:v>
      </x:c>
      <x:c r="F105" s="6" t="str">
        <x:v>SRC-CLAIM-100</x:v>
      </x:c>
      <x:c r="G105" s="2" t="str">
        <x:f>IF(COUNTA(A105:F105)=0,"",IF(OR(A105="",B105="",COUNTIFS($A$6:$A$435,A105)&lt;&gt;1,COUNTIFS($B$6:$B$435,B105)&lt;&gt;1,COUNTIFS('Orders'!$A$6:$A$505,B105,'Orders'!$B$6:$B$505,'Inputs'!$B$5)&lt;&gt;1,AND(C105&lt;&gt;"Delivered",C105&lt;&gt;"Failed")),"Resolve","No issue"))</x:f>
        <x:v>No issue</x:v>
      </x:c>
      <x:c r="H105" s="2" t="str">
        <x:f>IF(COUNTA(A105:F105)=0,"",IF(AND(C105="Delivered",D105=""),"Resolve","No issue"))</x:f>
        <x:v>No issue</x:v>
      </x:c>
      <x:c r="I105" s="2" t="str">
        <x:f>IF(COUNTA(A105:F105)=0,"",IF(OR(NOT(ISNUMBER(E105)),E105&lt;'Inputs'!$B$8,E105&gt;'Inputs'!$B$6),"Resolve","No issue"))</x:f>
        <x:v>No issue</x:v>
      </x:c>
    </x:row>
    <x:row r="106" ht="25" customHeight="1">
      <x:c r="A106" s="6" t="str">
        <x:v>C-101</x:v>
      </x:c>
      <x:c r="B106" s="6" t="str">
        <x:v>A-101</x:v>
      </x:c>
      <x:c r="C106" s="6" t="str">
        <x:v>Delivered</x:v>
      </x:c>
      <x:c r="D106" s="6" t="str">
        <x:v>PROOF-101</x:v>
      </x:c>
      <x:c r="E106" s="7" t="n">
        <x:v>46307</x:v>
      </x:c>
      <x:c r="F106" s="6" t="str">
        <x:v>SRC-CLAIM-101</x:v>
      </x:c>
      <x:c r="G106" s="2" t="str">
        <x:f>IF(COUNTA(A106:F106)=0,"",IF(OR(A106="",B106="",COUNTIFS($A$6:$A$435,A106)&lt;&gt;1,COUNTIFS($B$6:$B$435,B106)&lt;&gt;1,COUNTIFS('Orders'!$A$6:$A$505,B106,'Orders'!$B$6:$B$505,'Inputs'!$B$5)&lt;&gt;1,AND(C106&lt;&gt;"Delivered",C106&lt;&gt;"Failed")),"Resolve","No issue"))</x:f>
        <x:v>No issue</x:v>
      </x:c>
      <x:c r="H106" s="2" t="str">
        <x:f>IF(COUNTA(A106:F106)=0,"",IF(AND(C106="Delivered",D106=""),"Resolve","No issue"))</x:f>
        <x:v>No issue</x:v>
      </x:c>
      <x:c r="I106" s="2" t="str">
        <x:f>IF(COUNTA(A106:F106)=0,"",IF(OR(NOT(ISNUMBER(E106)),E106&lt;'Inputs'!$B$8,E106&gt;'Inputs'!$B$6),"Resolve","No issue"))</x:f>
        <x:v>No issue</x:v>
      </x:c>
    </x:row>
    <x:row r="107" ht="25" customHeight="1">
      <x:c r="A107" s="6" t="str">
        <x:v>C-102</x:v>
      </x:c>
      <x:c r="B107" s="6" t="str">
        <x:v>A-102</x:v>
      </x:c>
      <x:c r="C107" s="6" t="str">
        <x:v>Delivered</x:v>
      </x:c>
      <x:c r="D107" s="6" t="str">
        <x:v>PROOF-102</x:v>
      </x:c>
      <x:c r="E107" s="7" t="n">
        <x:v>46307</x:v>
      </x:c>
      <x:c r="F107" s="6" t="str">
        <x:v>SRC-CLAIM-102</x:v>
      </x:c>
      <x:c r="G107" s="2" t="str">
        <x:f>IF(COUNTA(A107:F107)=0,"",IF(OR(A107="",B107="",COUNTIFS($A$6:$A$435,A107)&lt;&gt;1,COUNTIFS($B$6:$B$435,B107)&lt;&gt;1,COUNTIFS('Orders'!$A$6:$A$505,B107,'Orders'!$B$6:$B$505,'Inputs'!$B$5)&lt;&gt;1,AND(C107&lt;&gt;"Delivered",C107&lt;&gt;"Failed")),"Resolve","No issue"))</x:f>
        <x:v>No issue</x:v>
      </x:c>
      <x:c r="H107" s="2" t="str">
        <x:f>IF(COUNTA(A107:F107)=0,"",IF(AND(C107="Delivered",D107=""),"Resolve","No issue"))</x:f>
        <x:v>No issue</x:v>
      </x:c>
      <x:c r="I107" s="2" t="str">
        <x:f>IF(COUNTA(A107:F107)=0,"",IF(OR(NOT(ISNUMBER(E107)),E107&lt;'Inputs'!$B$8,E107&gt;'Inputs'!$B$6),"Resolve","No issue"))</x:f>
        <x:v>No issue</x:v>
      </x:c>
    </x:row>
    <x:row r="108" ht="25" customHeight="1">
      <x:c r="A108" s="6" t="str">
        <x:v>C-103</x:v>
      </x:c>
      <x:c r="B108" s="6" t="str">
        <x:v>A-103</x:v>
      </x:c>
      <x:c r="C108" s="6" t="str">
        <x:v>Delivered</x:v>
      </x:c>
      <x:c r="D108" s="6" t="str">
        <x:v>PROOF-103</x:v>
      </x:c>
      <x:c r="E108" s="7" t="n">
        <x:v>46307</x:v>
      </x:c>
      <x:c r="F108" s="6" t="str">
        <x:v>SRC-CLAIM-103</x:v>
      </x:c>
      <x:c r="G108" s="2" t="str">
        <x:f>IF(COUNTA(A108:F108)=0,"",IF(OR(A108="",B108="",COUNTIFS($A$6:$A$435,A108)&lt;&gt;1,COUNTIFS($B$6:$B$435,B108)&lt;&gt;1,COUNTIFS('Orders'!$A$6:$A$505,B108,'Orders'!$B$6:$B$505,'Inputs'!$B$5)&lt;&gt;1,AND(C108&lt;&gt;"Delivered",C108&lt;&gt;"Failed")),"Resolve","No issue"))</x:f>
        <x:v>No issue</x:v>
      </x:c>
      <x:c r="H108" s="2" t="str">
        <x:f>IF(COUNTA(A108:F108)=0,"",IF(AND(C108="Delivered",D108=""),"Resolve","No issue"))</x:f>
        <x:v>No issue</x:v>
      </x:c>
      <x:c r="I108" s="2" t="str">
        <x:f>IF(COUNTA(A108:F108)=0,"",IF(OR(NOT(ISNUMBER(E108)),E108&lt;'Inputs'!$B$8,E108&gt;'Inputs'!$B$6),"Resolve","No issue"))</x:f>
        <x:v>No issue</x:v>
      </x:c>
    </x:row>
    <x:row r="109" ht="25" customHeight="1">
      <x:c r="A109" s="6" t="str">
        <x:v>C-104</x:v>
      </x:c>
      <x:c r="B109" s="6" t="str">
        <x:v>A-104</x:v>
      </x:c>
      <x:c r="C109" s="6" t="str">
        <x:v>Delivered</x:v>
      </x:c>
      <x:c r="D109" s="6" t="str">
        <x:v>PROOF-104</x:v>
      </x:c>
      <x:c r="E109" s="7" t="n">
        <x:v>46307</x:v>
      </x:c>
      <x:c r="F109" s="6" t="str">
        <x:v>SRC-CLAIM-104</x:v>
      </x:c>
      <x:c r="G109" s="2" t="str">
        <x:f>IF(COUNTA(A109:F109)=0,"",IF(OR(A109="",B109="",COUNTIFS($A$6:$A$435,A109)&lt;&gt;1,COUNTIFS($B$6:$B$435,B109)&lt;&gt;1,COUNTIFS('Orders'!$A$6:$A$505,B109,'Orders'!$B$6:$B$505,'Inputs'!$B$5)&lt;&gt;1,AND(C109&lt;&gt;"Delivered",C109&lt;&gt;"Failed")),"Resolve","No issue"))</x:f>
        <x:v>No issue</x:v>
      </x:c>
      <x:c r="H109" s="2" t="str">
        <x:f>IF(COUNTA(A109:F109)=0,"",IF(AND(C109="Delivered",D109=""),"Resolve","No issue"))</x:f>
        <x:v>No issue</x:v>
      </x:c>
      <x:c r="I109" s="2" t="str">
        <x:f>IF(COUNTA(A109:F109)=0,"",IF(OR(NOT(ISNUMBER(E109)),E109&lt;'Inputs'!$B$8,E109&gt;'Inputs'!$B$6),"Resolve","No issue"))</x:f>
        <x:v>No issue</x:v>
      </x:c>
    </x:row>
    <x:row r="110" ht="25" customHeight="1">
      <x:c r="A110" s="6" t="str">
        <x:v>C-105</x:v>
      </x:c>
      <x:c r="B110" s="6" t="str">
        <x:v>A-105</x:v>
      </x:c>
      <x:c r="C110" s="6" t="str">
        <x:v>Delivered</x:v>
      </x:c>
      <x:c r="D110" s="6" t="str">
        <x:v>PROOF-105</x:v>
      </x:c>
      <x:c r="E110" s="7" t="n">
        <x:v>46307</x:v>
      </x:c>
      <x:c r="F110" s="6" t="str">
        <x:v>SRC-CLAIM-105</x:v>
      </x:c>
      <x:c r="G110" s="2" t="str">
        <x:f>IF(COUNTA(A110:F110)=0,"",IF(OR(A110="",B110="",COUNTIFS($A$6:$A$435,A110)&lt;&gt;1,COUNTIFS($B$6:$B$435,B110)&lt;&gt;1,COUNTIFS('Orders'!$A$6:$A$505,B110,'Orders'!$B$6:$B$505,'Inputs'!$B$5)&lt;&gt;1,AND(C110&lt;&gt;"Delivered",C110&lt;&gt;"Failed")),"Resolve","No issue"))</x:f>
        <x:v>No issue</x:v>
      </x:c>
      <x:c r="H110" s="2" t="str">
        <x:f>IF(COUNTA(A110:F110)=0,"",IF(AND(C110="Delivered",D110=""),"Resolve","No issue"))</x:f>
        <x:v>No issue</x:v>
      </x:c>
      <x:c r="I110" s="2" t="str">
        <x:f>IF(COUNTA(A110:F110)=0,"",IF(OR(NOT(ISNUMBER(E110)),E110&lt;'Inputs'!$B$8,E110&gt;'Inputs'!$B$6),"Resolve","No issue"))</x:f>
        <x:v>No issue</x:v>
      </x:c>
    </x:row>
    <x:row r="111" ht="25" customHeight="1">
      <x:c r="A111" s="6" t="str">
        <x:v>C-106</x:v>
      </x:c>
      <x:c r="B111" s="6" t="str">
        <x:v>A-106</x:v>
      </x:c>
      <x:c r="C111" s="6" t="str">
        <x:v>Delivered</x:v>
      </x:c>
      <x:c r="D111" s="6" t="str">
        <x:v>PROOF-106</x:v>
      </x:c>
      <x:c r="E111" s="7" t="n">
        <x:v>46307</x:v>
      </x:c>
      <x:c r="F111" s="6" t="str">
        <x:v>SRC-CLAIM-106</x:v>
      </x:c>
      <x:c r="G111" s="2" t="str">
        <x:f>IF(COUNTA(A111:F111)=0,"",IF(OR(A111="",B111="",COUNTIFS($A$6:$A$435,A111)&lt;&gt;1,COUNTIFS($B$6:$B$435,B111)&lt;&gt;1,COUNTIFS('Orders'!$A$6:$A$505,B111,'Orders'!$B$6:$B$505,'Inputs'!$B$5)&lt;&gt;1,AND(C111&lt;&gt;"Delivered",C111&lt;&gt;"Failed")),"Resolve","No issue"))</x:f>
        <x:v>No issue</x:v>
      </x:c>
      <x:c r="H111" s="2" t="str">
        <x:f>IF(COUNTA(A111:F111)=0,"",IF(AND(C111="Delivered",D111=""),"Resolve","No issue"))</x:f>
        <x:v>No issue</x:v>
      </x:c>
      <x:c r="I111" s="2" t="str">
        <x:f>IF(COUNTA(A111:F111)=0,"",IF(OR(NOT(ISNUMBER(E111)),E111&lt;'Inputs'!$B$8,E111&gt;'Inputs'!$B$6),"Resolve","No issue"))</x:f>
        <x:v>No issue</x:v>
      </x:c>
    </x:row>
    <x:row r="112" ht="25" customHeight="1">
      <x:c r="A112" s="6" t="str">
        <x:v>C-107</x:v>
      </x:c>
      <x:c r="B112" s="6" t="str">
        <x:v>A-107</x:v>
      </x:c>
      <x:c r="C112" s="6" t="str">
        <x:v>Delivered</x:v>
      </x:c>
      <x:c r="D112" s="6" t="str">
        <x:v>PROOF-107</x:v>
      </x:c>
      <x:c r="E112" s="7" t="n">
        <x:v>46307</x:v>
      </x:c>
      <x:c r="F112" s="6" t="str">
        <x:v>SRC-CLAIM-107</x:v>
      </x:c>
      <x:c r="G112" s="2" t="str">
        <x:f>IF(COUNTA(A112:F112)=0,"",IF(OR(A112="",B112="",COUNTIFS($A$6:$A$435,A112)&lt;&gt;1,COUNTIFS($B$6:$B$435,B112)&lt;&gt;1,COUNTIFS('Orders'!$A$6:$A$505,B112,'Orders'!$B$6:$B$505,'Inputs'!$B$5)&lt;&gt;1,AND(C112&lt;&gt;"Delivered",C112&lt;&gt;"Failed")),"Resolve","No issue"))</x:f>
        <x:v>No issue</x:v>
      </x:c>
      <x:c r="H112" s="2" t="str">
        <x:f>IF(COUNTA(A112:F112)=0,"",IF(AND(C112="Delivered",D112=""),"Resolve","No issue"))</x:f>
        <x:v>No issue</x:v>
      </x:c>
      <x:c r="I112" s="2" t="str">
        <x:f>IF(COUNTA(A112:F112)=0,"",IF(OR(NOT(ISNUMBER(E112)),E112&lt;'Inputs'!$B$8,E112&gt;'Inputs'!$B$6),"Resolve","No issue"))</x:f>
        <x:v>No issue</x:v>
      </x:c>
    </x:row>
    <x:row r="113" ht="25" customHeight="1">
      <x:c r="A113" s="6" t="str">
        <x:v>C-108</x:v>
      </x:c>
      <x:c r="B113" s="6" t="str">
        <x:v>A-108</x:v>
      </x:c>
      <x:c r="C113" s="6" t="str">
        <x:v>Delivered</x:v>
      </x:c>
      <x:c r="D113" s="6" t="str">
        <x:v>PROOF-108</x:v>
      </x:c>
      <x:c r="E113" s="7" t="n">
        <x:v>46307</x:v>
      </x:c>
      <x:c r="F113" s="6" t="str">
        <x:v>SRC-CLAIM-108</x:v>
      </x:c>
      <x:c r="G113" s="2" t="str">
        <x:f>IF(COUNTA(A113:F113)=0,"",IF(OR(A113="",B113="",COUNTIFS($A$6:$A$435,A113)&lt;&gt;1,COUNTIFS($B$6:$B$435,B113)&lt;&gt;1,COUNTIFS('Orders'!$A$6:$A$505,B113,'Orders'!$B$6:$B$505,'Inputs'!$B$5)&lt;&gt;1,AND(C113&lt;&gt;"Delivered",C113&lt;&gt;"Failed")),"Resolve","No issue"))</x:f>
        <x:v>No issue</x:v>
      </x:c>
      <x:c r="H113" s="2" t="str">
        <x:f>IF(COUNTA(A113:F113)=0,"",IF(AND(C113="Delivered",D113=""),"Resolve","No issue"))</x:f>
        <x:v>No issue</x:v>
      </x:c>
      <x:c r="I113" s="2" t="str">
        <x:f>IF(COUNTA(A113:F113)=0,"",IF(OR(NOT(ISNUMBER(E113)),E113&lt;'Inputs'!$B$8,E113&gt;'Inputs'!$B$6),"Resolve","No issue"))</x:f>
        <x:v>No issue</x:v>
      </x:c>
    </x:row>
    <x:row r="114" ht="25" customHeight="1">
      <x:c r="A114" s="6" t="str">
        <x:v>C-109</x:v>
      </x:c>
      <x:c r="B114" s="6" t="str">
        <x:v>A-109</x:v>
      </x:c>
      <x:c r="C114" s="6" t="str">
        <x:v>Delivered</x:v>
      </x:c>
      <x:c r="D114" s="6" t="str">
        <x:v>PROOF-109</x:v>
      </x:c>
      <x:c r="E114" s="7" t="n">
        <x:v>46307</x:v>
      </x:c>
      <x:c r="F114" s="6" t="str">
        <x:v>SRC-CLAIM-109</x:v>
      </x:c>
      <x:c r="G114" s="2" t="str">
        <x:f>IF(COUNTA(A114:F114)=0,"",IF(OR(A114="",B114="",COUNTIFS($A$6:$A$435,A114)&lt;&gt;1,COUNTIFS($B$6:$B$435,B114)&lt;&gt;1,COUNTIFS('Orders'!$A$6:$A$505,B114,'Orders'!$B$6:$B$505,'Inputs'!$B$5)&lt;&gt;1,AND(C114&lt;&gt;"Delivered",C114&lt;&gt;"Failed")),"Resolve","No issue"))</x:f>
        <x:v>No issue</x:v>
      </x:c>
      <x:c r="H114" s="2" t="str">
        <x:f>IF(COUNTA(A114:F114)=0,"",IF(AND(C114="Delivered",D114=""),"Resolve","No issue"))</x:f>
        <x:v>No issue</x:v>
      </x:c>
      <x:c r="I114" s="2" t="str">
        <x:f>IF(COUNTA(A114:F114)=0,"",IF(OR(NOT(ISNUMBER(E114)),E114&lt;'Inputs'!$B$8,E114&gt;'Inputs'!$B$6),"Resolve","No issue"))</x:f>
        <x:v>No issue</x:v>
      </x:c>
    </x:row>
    <x:row r="115" ht="25" customHeight="1">
      <x:c r="A115" s="6" t="str">
        <x:v>C-110</x:v>
      </x:c>
      <x:c r="B115" s="6" t="str">
        <x:v>A-110</x:v>
      </x:c>
      <x:c r="C115" s="6" t="str">
        <x:v>Delivered</x:v>
      </x:c>
      <x:c r="D115" s="6" t="str">
        <x:v>PROOF-110</x:v>
      </x:c>
      <x:c r="E115" s="7" t="n">
        <x:v>46307</x:v>
      </x:c>
      <x:c r="F115" s="6" t="str">
        <x:v>SRC-CLAIM-110</x:v>
      </x:c>
      <x:c r="G115" s="2" t="str">
        <x:f>IF(COUNTA(A115:F115)=0,"",IF(OR(A115="",B115="",COUNTIFS($A$6:$A$435,A115)&lt;&gt;1,COUNTIFS($B$6:$B$435,B115)&lt;&gt;1,COUNTIFS('Orders'!$A$6:$A$505,B115,'Orders'!$B$6:$B$505,'Inputs'!$B$5)&lt;&gt;1,AND(C115&lt;&gt;"Delivered",C115&lt;&gt;"Failed")),"Resolve","No issue"))</x:f>
        <x:v>No issue</x:v>
      </x:c>
      <x:c r="H115" s="2" t="str">
        <x:f>IF(COUNTA(A115:F115)=0,"",IF(AND(C115="Delivered",D115=""),"Resolve","No issue"))</x:f>
        <x:v>No issue</x:v>
      </x:c>
      <x:c r="I115" s="2" t="str">
        <x:f>IF(COUNTA(A115:F115)=0,"",IF(OR(NOT(ISNUMBER(E115)),E115&lt;'Inputs'!$B$8,E115&gt;'Inputs'!$B$6),"Resolve","No issue"))</x:f>
        <x:v>No issue</x:v>
      </x:c>
    </x:row>
    <x:row r="116" ht="25" customHeight="1">
      <x:c r="A116" s="6" t="str">
        <x:v>C-111</x:v>
      </x:c>
      <x:c r="B116" s="6" t="str">
        <x:v>A-111</x:v>
      </x:c>
      <x:c r="C116" s="6" t="str">
        <x:v>Delivered</x:v>
      </x:c>
      <x:c r="D116" s="6" t="str">
        <x:v>PROOF-111</x:v>
      </x:c>
      <x:c r="E116" s="7" t="n">
        <x:v>46307</x:v>
      </x:c>
      <x:c r="F116" s="6" t="str">
        <x:v>SRC-CLAIM-111</x:v>
      </x:c>
      <x:c r="G116" s="2" t="str">
        <x:f>IF(COUNTA(A116:F116)=0,"",IF(OR(A116="",B116="",COUNTIFS($A$6:$A$435,A116)&lt;&gt;1,COUNTIFS($B$6:$B$435,B116)&lt;&gt;1,COUNTIFS('Orders'!$A$6:$A$505,B116,'Orders'!$B$6:$B$505,'Inputs'!$B$5)&lt;&gt;1,AND(C116&lt;&gt;"Delivered",C116&lt;&gt;"Failed")),"Resolve","No issue"))</x:f>
        <x:v>No issue</x:v>
      </x:c>
      <x:c r="H116" s="2" t="str">
        <x:f>IF(COUNTA(A116:F116)=0,"",IF(AND(C116="Delivered",D116=""),"Resolve","No issue"))</x:f>
        <x:v>No issue</x:v>
      </x:c>
      <x:c r="I116" s="2" t="str">
        <x:f>IF(COUNTA(A116:F116)=0,"",IF(OR(NOT(ISNUMBER(E116)),E116&lt;'Inputs'!$B$8,E116&gt;'Inputs'!$B$6),"Resolve","No issue"))</x:f>
        <x:v>No issue</x:v>
      </x:c>
    </x:row>
    <x:row r="117" ht="25" customHeight="1">
      <x:c r="A117" s="6" t="str">
        <x:v>C-112</x:v>
      </x:c>
      <x:c r="B117" s="6" t="str">
        <x:v>A-112</x:v>
      </x:c>
      <x:c r="C117" s="6" t="str">
        <x:v>Delivered</x:v>
      </x:c>
      <x:c r="D117" s="6" t="str">
        <x:v>PROOF-112</x:v>
      </x:c>
      <x:c r="E117" s="7" t="n">
        <x:v>46307</x:v>
      </x:c>
      <x:c r="F117" s="6" t="str">
        <x:v>SRC-CLAIM-112</x:v>
      </x:c>
      <x:c r="G117" s="2" t="str">
        <x:f>IF(COUNTA(A117:F117)=0,"",IF(OR(A117="",B117="",COUNTIFS($A$6:$A$435,A117)&lt;&gt;1,COUNTIFS($B$6:$B$435,B117)&lt;&gt;1,COUNTIFS('Orders'!$A$6:$A$505,B117,'Orders'!$B$6:$B$505,'Inputs'!$B$5)&lt;&gt;1,AND(C117&lt;&gt;"Delivered",C117&lt;&gt;"Failed")),"Resolve","No issue"))</x:f>
        <x:v>No issue</x:v>
      </x:c>
      <x:c r="H117" s="2" t="str">
        <x:f>IF(COUNTA(A117:F117)=0,"",IF(AND(C117="Delivered",D117=""),"Resolve","No issue"))</x:f>
        <x:v>No issue</x:v>
      </x:c>
      <x:c r="I117" s="2" t="str">
        <x:f>IF(COUNTA(A117:F117)=0,"",IF(OR(NOT(ISNUMBER(E117)),E117&lt;'Inputs'!$B$8,E117&gt;'Inputs'!$B$6),"Resolve","No issue"))</x:f>
        <x:v>No issue</x:v>
      </x:c>
    </x:row>
    <x:row r="118" ht="25" customHeight="1">
      <x:c r="A118" s="6" t="str">
        <x:v>C-113</x:v>
      </x:c>
      <x:c r="B118" s="6" t="str">
        <x:v>A-113</x:v>
      </x:c>
      <x:c r="C118" s="6" t="str">
        <x:v>Delivered</x:v>
      </x:c>
      <x:c r="D118" s="6" t="str">
        <x:v>PROOF-113</x:v>
      </x:c>
      <x:c r="E118" s="7" t="n">
        <x:v>46307</x:v>
      </x:c>
      <x:c r="F118" s="6" t="str">
        <x:v>SRC-CLAIM-113</x:v>
      </x:c>
      <x:c r="G118" s="2" t="str">
        <x:f>IF(COUNTA(A118:F118)=0,"",IF(OR(A118="",B118="",COUNTIFS($A$6:$A$435,A118)&lt;&gt;1,COUNTIFS($B$6:$B$435,B118)&lt;&gt;1,COUNTIFS('Orders'!$A$6:$A$505,B118,'Orders'!$B$6:$B$505,'Inputs'!$B$5)&lt;&gt;1,AND(C118&lt;&gt;"Delivered",C118&lt;&gt;"Failed")),"Resolve","No issue"))</x:f>
        <x:v>No issue</x:v>
      </x:c>
      <x:c r="H118" s="2" t="str">
        <x:f>IF(COUNTA(A118:F118)=0,"",IF(AND(C118="Delivered",D118=""),"Resolve","No issue"))</x:f>
        <x:v>No issue</x:v>
      </x:c>
      <x:c r="I118" s="2" t="str">
        <x:f>IF(COUNTA(A118:F118)=0,"",IF(OR(NOT(ISNUMBER(E118)),E118&lt;'Inputs'!$B$8,E118&gt;'Inputs'!$B$6),"Resolve","No issue"))</x:f>
        <x:v>No issue</x:v>
      </x:c>
    </x:row>
    <x:row r="119" ht="25" customHeight="1">
      <x:c r="A119" s="6" t="str">
        <x:v>C-114</x:v>
      </x:c>
      <x:c r="B119" s="6" t="str">
        <x:v>A-114</x:v>
      </x:c>
      <x:c r="C119" s="6" t="str">
        <x:v>Delivered</x:v>
      </x:c>
      <x:c r="D119" s="6" t="str">
        <x:v>PROOF-114</x:v>
      </x:c>
      <x:c r="E119" s="7" t="n">
        <x:v>46307</x:v>
      </x:c>
      <x:c r="F119" s="6" t="str">
        <x:v>SRC-CLAIM-114</x:v>
      </x:c>
      <x:c r="G119" s="2" t="str">
        <x:f>IF(COUNTA(A119:F119)=0,"",IF(OR(A119="",B119="",COUNTIFS($A$6:$A$435,A119)&lt;&gt;1,COUNTIFS($B$6:$B$435,B119)&lt;&gt;1,COUNTIFS('Orders'!$A$6:$A$505,B119,'Orders'!$B$6:$B$505,'Inputs'!$B$5)&lt;&gt;1,AND(C119&lt;&gt;"Delivered",C119&lt;&gt;"Failed")),"Resolve","No issue"))</x:f>
        <x:v>No issue</x:v>
      </x:c>
      <x:c r="H119" s="2" t="str">
        <x:f>IF(COUNTA(A119:F119)=0,"",IF(AND(C119="Delivered",D119=""),"Resolve","No issue"))</x:f>
        <x:v>No issue</x:v>
      </x:c>
      <x:c r="I119" s="2" t="str">
        <x:f>IF(COUNTA(A119:F119)=0,"",IF(OR(NOT(ISNUMBER(E119)),E119&lt;'Inputs'!$B$8,E119&gt;'Inputs'!$B$6),"Resolve","No issue"))</x:f>
        <x:v>No issue</x:v>
      </x:c>
    </x:row>
    <x:row r="120" ht="25" customHeight="1">
      <x:c r="A120" s="6" t="str">
        <x:v>C-115</x:v>
      </x:c>
      <x:c r="B120" s="6" t="str">
        <x:v>A-115</x:v>
      </x:c>
      <x:c r="C120" s="6" t="str">
        <x:v>Delivered</x:v>
      </x:c>
      <x:c r="D120" s="6" t="str">
        <x:v>PROOF-115</x:v>
      </x:c>
      <x:c r="E120" s="7" t="n">
        <x:v>46307</x:v>
      </x:c>
      <x:c r="F120" s="6" t="str">
        <x:v>SRC-CLAIM-115</x:v>
      </x:c>
      <x:c r="G120" s="2" t="str">
        <x:f>IF(COUNTA(A120:F120)=0,"",IF(OR(A120="",B120="",COUNTIFS($A$6:$A$435,A120)&lt;&gt;1,COUNTIFS($B$6:$B$435,B120)&lt;&gt;1,COUNTIFS('Orders'!$A$6:$A$505,B120,'Orders'!$B$6:$B$505,'Inputs'!$B$5)&lt;&gt;1,AND(C120&lt;&gt;"Delivered",C120&lt;&gt;"Failed")),"Resolve","No issue"))</x:f>
        <x:v>No issue</x:v>
      </x:c>
      <x:c r="H120" s="2" t="str">
        <x:f>IF(COUNTA(A120:F120)=0,"",IF(AND(C120="Delivered",D120=""),"Resolve","No issue"))</x:f>
        <x:v>No issue</x:v>
      </x:c>
      <x:c r="I120" s="2" t="str">
        <x:f>IF(COUNTA(A120:F120)=0,"",IF(OR(NOT(ISNUMBER(E120)),E120&lt;'Inputs'!$B$8,E120&gt;'Inputs'!$B$6),"Resolve","No issue"))</x:f>
        <x:v>No issue</x:v>
      </x:c>
    </x:row>
    <x:row r="121" ht="25" customHeight="1">
      <x:c r="A121" s="6" t="str">
        <x:v>C-116</x:v>
      </x:c>
      <x:c r="B121" s="6" t="str">
        <x:v>A-116</x:v>
      </x:c>
      <x:c r="C121" s="6" t="str">
        <x:v>Delivered</x:v>
      </x:c>
      <x:c r="D121" s="6" t="str">
        <x:v>PROOF-116</x:v>
      </x:c>
      <x:c r="E121" s="7" t="n">
        <x:v>46307</x:v>
      </x:c>
      <x:c r="F121" s="6" t="str">
        <x:v>SRC-CLAIM-116</x:v>
      </x:c>
      <x:c r="G121" s="2" t="str">
        <x:f>IF(COUNTA(A121:F121)=0,"",IF(OR(A121="",B121="",COUNTIFS($A$6:$A$435,A121)&lt;&gt;1,COUNTIFS($B$6:$B$435,B121)&lt;&gt;1,COUNTIFS('Orders'!$A$6:$A$505,B121,'Orders'!$B$6:$B$505,'Inputs'!$B$5)&lt;&gt;1,AND(C121&lt;&gt;"Delivered",C121&lt;&gt;"Failed")),"Resolve","No issue"))</x:f>
        <x:v>No issue</x:v>
      </x:c>
      <x:c r="H121" s="2" t="str">
        <x:f>IF(COUNTA(A121:F121)=0,"",IF(AND(C121="Delivered",D121=""),"Resolve","No issue"))</x:f>
        <x:v>No issue</x:v>
      </x:c>
      <x:c r="I121" s="2" t="str">
        <x:f>IF(COUNTA(A121:F121)=0,"",IF(OR(NOT(ISNUMBER(E121)),E121&lt;'Inputs'!$B$8,E121&gt;'Inputs'!$B$6),"Resolve","No issue"))</x:f>
        <x:v>No issue</x:v>
      </x:c>
    </x:row>
    <x:row r="122" ht="25" customHeight="1">
      <x:c r="A122" s="6" t="str">
        <x:v>C-117</x:v>
      </x:c>
      <x:c r="B122" s="6" t="str">
        <x:v>A-117</x:v>
      </x:c>
      <x:c r="C122" s="6" t="str">
        <x:v>Delivered</x:v>
      </x:c>
      <x:c r="D122" s="6" t="str">
        <x:v>PROOF-117</x:v>
      </x:c>
      <x:c r="E122" s="7" t="n">
        <x:v>46307</x:v>
      </x:c>
      <x:c r="F122" s="6" t="str">
        <x:v>SRC-CLAIM-117</x:v>
      </x:c>
      <x:c r="G122" s="2" t="str">
        <x:f>IF(COUNTA(A122:F122)=0,"",IF(OR(A122="",B122="",COUNTIFS($A$6:$A$435,A122)&lt;&gt;1,COUNTIFS($B$6:$B$435,B122)&lt;&gt;1,COUNTIFS('Orders'!$A$6:$A$505,B122,'Orders'!$B$6:$B$505,'Inputs'!$B$5)&lt;&gt;1,AND(C122&lt;&gt;"Delivered",C122&lt;&gt;"Failed")),"Resolve","No issue"))</x:f>
        <x:v>No issue</x:v>
      </x:c>
      <x:c r="H122" s="2" t="str">
        <x:f>IF(COUNTA(A122:F122)=0,"",IF(AND(C122="Delivered",D122=""),"Resolve","No issue"))</x:f>
        <x:v>No issue</x:v>
      </x:c>
      <x:c r="I122" s="2" t="str">
        <x:f>IF(COUNTA(A122:F122)=0,"",IF(OR(NOT(ISNUMBER(E122)),E122&lt;'Inputs'!$B$8,E122&gt;'Inputs'!$B$6),"Resolve","No issue"))</x:f>
        <x:v>No issue</x:v>
      </x:c>
    </x:row>
    <x:row r="123" ht="25" customHeight="1">
      <x:c r="A123" s="6" t="str">
        <x:v>C-118</x:v>
      </x:c>
      <x:c r="B123" s="6" t="str">
        <x:v>A-118</x:v>
      </x:c>
      <x:c r="C123" s="6" t="str">
        <x:v>Delivered</x:v>
      </x:c>
      <x:c r="D123" s="6" t="str">
        <x:v>PROOF-118</x:v>
      </x:c>
      <x:c r="E123" s="7" t="n">
        <x:v>46307</x:v>
      </x:c>
      <x:c r="F123" s="6" t="str">
        <x:v>SRC-CLAIM-118</x:v>
      </x:c>
      <x:c r="G123" s="2" t="str">
        <x:f>IF(COUNTA(A123:F123)=0,"",IF(OR(A123="",B123="",COUNTIFS($A$6:$A$435,A123)&lt;&gt;1,COUNTIFS($B$6:$B$435,B123)&lt;&gt;1,COUNTIFS('Orders'!$A$6:$A$505,B123,'Orders'!$B$6:$B$505,'Inputs'!$B$5)&lt;&gt;1,AND(C123&lt;&gt;"Delivered",C123&lt;&gt;"Failed")),"Resolve","No issue"))</x:f>
        <x:v>No issue</x:v>
      </x:c>
      <x:c r="H123" s="2" t="str">
        <x:f>IF(COUNTA(A123:F123)=0,"",IF(AND(C123="Delivered",D123=""),"Resolve","No issue"))</x:f>
        <x:v>No issue</x:v>
      </x:c>
      <x:c r="I123" s="2" t="str">
        <x:f>IF(COUNTA(A123:F123)=0,"",IF(OR(NOT(ISNUMBER(E123)),E123&lt;'Inputs'!$B$8,E123&gt;'Inputs'!$B$6),"Resolve","No issue"))</x:f>
        <x:v>No issue</x:v>
      </x:c>
    </x:row>
    <x:row r="124" ht="25" customHeight="1">
      <x:c r="A124" s="6" t="str">
        <x:v>C-119</x:v>
      </x:c>
      <x:c r="B124" s="6" t="str">
        <x:v>A-119</x:v>
      </x:c>
      <x:c r="C124" s="6" t="str">
        <x:v>Delivered</x:v>
      </x:c>
      <x:c r="D124" s="6" t="str">
        <x:v>PROOF-119</x:v>
      </x:c>
      <x:c r="E124" s="7" t="n">
        <x:v>46307</x:v>
      </x:c>
      <x:c r="F124" s="6" t="str">
        <x:v>SRC-CLAIM-119</x:v>
      </x:c>
      <x:c r="G124" s="2" t="str">
        <x:f>IF(COUNTA(A124:F124)=0,"",IF(OR(A124="",B124="",COUNTIFS($A$6:$A$435,A124)&lt;&gt;1,COUNTIFS($B$6:$B$435,B124)&lt;&gt;1,COUNTIFS('Orders'!$A$6:$A$505,B124,'Orders'!$B$6:$B$505,'Inputs'!$B$5)&lt;&gt;1,AND(C124&lt;&gt;"Delivered",C124&lt;&gt;"Failed")),"Resolve","No issue"))</x:f>
        <x:v>No issue</x:v>
      </x:c>
      <x:c r="H124" s="2" t="str">
        <x:f>IF(COUNTA(A124:F124)=0,"",IF(AND(C124="Delivered",D124=""),"Resolve","No issue"))</x:f>
        <x:v>No issue</x:v>
      </x:c>
      <x:c r="I124" s="2" t="str">
        <x:f>IF(COUNTA(A124:F124)=0,"",IF(OR(NOT(ISNUMBER(E124)),E124&lt;'Inputs'!$B$8,E124&gt;'Inputs'!$B$6),"Resolve","No issue"))</x:f>
        <x:v>No issue</x:v>
      </x:c>
    </x:row>
    <x:row r="125" ht="25" customHeight="1">
      <x:c r="A125" s="6" t="str">
        <x:v>C-120</x:v>
      </x:c>
      <x:c r="B125" s="6" t="str">
        <x:v>A-120</x:v>
      </x:c>
      <x:c r="C125" s="6" t="str">
        <x:v>Delivered</x:v>
      </x:c>
      <x:c r="D125" s="6" t="str">
        <x:v>PROOF-120</x:v>
      </x:c>
      <x:c r="E125" s="7" t="n">
        <x:v>46307</x:v>
      </x:c>
      <x:c r="F125" s="6" t="str">
        <x:v>SRC-CLAIM-120</x:v>
      </x:c>
      <x:c r="G125" s="2" t="str">
        <x:f>IF(COUNTA(A125:F125)=0,"",IF(OR(A125="",B125="",COUNTIFS($A$6:$A$435,A125)&lt;&gt;1,COUNTIFS($B$6:$B$435,B125)&lt;&gt;1,COUNTIFS('Orders'!$A$6:$A$505,B125,'Orders'!$B$6:$B$505,'Inputs'!$B$5)&lt;&gt;1,AND(C125&lt;&gt;"Delivered",C125&lt;&gt;"Failed")),"Resolve","No issue"))</x:f>
        <x:v>No issue</x:v>
      </x:c>
      <x:c r="H125" s="2" t="str">
        <x:f>IF(COUNTA(A125:F125)=0,"",IF(AND(C125="Delivered",D125=""),"Resolve","No issue"))</x:f>
        <x:v>No issue</x:v>
      </x:c>
      <x:c r="I125" s="2" t="str">
        <x:f>IF(COUNTA(A125:F125)=0,"",IF(OR(NOT(ISNUMBER(E125)),E125&lt;'Inputs'!$B$8,E125&gt;'Inputs'!$B$6),"Resolve","No issue"))</x:f>
        <x:v>No issue</x:v>
      </x:c>
    </x:row>
    <x:row r="126" ht="25" customHeight="1">
      <x:c r="A126" s="6" t="str">
        <x:v>C-121</x:v>
      </x:c>
      <x:c r="B126" s="6" t="str">
        <x:v>A-121</x:v>
      </x:c>
      <x:c r="C126" s="6" t="str">
        <x:v>Delivered</x:v>
      </x:c>
      <x:c r="D126" s="6" t="str">
        <x:v>PROOF-121</x:v>
      </x:c>
      <x:c r="E126" s="7" t="n">
        <x:v>46307</x:v>
      </x:c>
      <x:c r="F126" s="6" t="str">
        <x:v>SRC-CLAIM-121</x:v>
      </x:c>
      <x:c r="G126" s="2" t="str">
        <x:f>IF(COUNTA(A126:F126)=0,"",IF(OR(A126="",B126="",COUNTIFS($A$6:$A$435,A126)&lt;&gt;1,COUNTIFS($B$6:$B$435,B126)&lt;&gt;1,COUNTIFS('Orders'!$A$6:$A$505,B126,'Orders'!$B$6:$B$505,'Inputs'!$B$5)&lt;&gt;1,AND(C126&lt;&gt;"Delivered",C126&lt;&gt;"Failed")),"Resolve","No issue"))</x:f>
        <x:v>No issue</x:v>
      </x:c>
      <x:c r="H126" s="2" t="str">
        <x:f>IF(COUNTA(A126:F126)=0,"",IF(AND(C126="Delivered",D126=""),"Resolve","No issue"))</x:f>
        <x:v>No issue</x:v>
      </x:c>
      <x:c r="I126" s="2" t="str">
        <x:f>IF(COUNTA(A126:F126)=0,"",IF(OR(NOT(ISNUMBER(E126)),E126&lt;'Inputs'!$B$8,E126&gt;'Inputs'!$B$6),"Resolve","No issue"))</x:f>
        <x:v>No issue</x:v>
      </x:c>
    </x:row>
    <x:row r="127" ht="25" customHeight="1">
      <x:c r="A127" s="6" t="str">
        <x:v>C-122</x:v>
      </x:c>
      <x:c r="B127" s="6" t="str">
        <x:v>A-122</x:v>
      </x:c>
      <x:c r="C127" s="6" t="str">
        <x:v>Delivered</x:v>
      </x:c>
      <x:c r="D127" s="6" t="str">
        <x:v>PROOF-122</x:v>
      </x:c>
      <x:c r="E127" s="7" t="n">
        <x:v>46307</x:v>
      </x:c>
      <x:c r="F127" s="6" t="str">
        <x:v>SRC-CLAIM-122</x:v>
      </x:c>
      <x:c r="G127" s="2" t="str">
        <x:f>IF(COUNTA(A127:F127)=0,"",IF(OR(A127="",B127="",COUNTIFS($A$6:$A$435,A127)&lt;&gt;1,COUNTIFS($B$6:$B$435,B127)&lt;&gt;1,COUNTIFS('Orders'!$A$6:$A$505,B127,'Orders'!$B$6:$B$505,'Inputs'!$B$5)&lt;&gt;1,AND(C127&lt;&gt;"Delivered",C127&lt;&gt;"Failed")),"Resolve","No issue"))</x:f>
        <x:v>No issue</x:v>
      </x:c>
      <x:c r="H127" s="2" t="str">
        <x:f>IF(COUNTA(A127:F127)=0,"",IF(AND(C127="Delivered",D127=""),"Resolve","No issue"))</x:f>
        <x:v>No issue</x:v>
      </x:c>
      <x:c r="I127" s="2" t="str">
        <x:f>IF(COUNTA(A127:F127)=0,"",IF(OR(NOT(ISNUMBER(E127)),E127&lt;'Inputs'!$B$8,E127&gt;'Inputs'!$B$6),"Resolve","No issue"))</x:f>
        <x:v>No issue</x:v>
      </x:c>
    </x:row>
    <x:row r="128" ht="25" customHeight="1">
      <x:c r="A128" s="6" t="str">
        <x:v>C-123</x:v>
      </x:c>
      <x:c r="B128" s="6" t="str">
        <x:v>A-123</x:v>
      </x:c>
      <x:c r="C128" s="6" t="str">
        <x:v>Delivered</x:v>
      </x:c>
      <x:c r="D128" s="6" t="str">
        <x:v>PROOF-123</x:v>
      </x:c>
      <x:c r="E128" s="7" t="n">
        <x:v>46307</x:v>
      </x:c>
      <x:c r="F128" s="6" t="str">
        <x:v>SRC-CLAIM-123</x:v>
      </x:c>
      <x:c r="G128" s="2" t="str">
        <x:f>IF(COUNTA(A128:F128)=0,"",IF(OR(A128="",B128="",COUNTIFS($A$6:$A$435,A128)&lt;&gt;1,COUNTIFS($B$6:$B$435,B128)&lt;&gt;1,COUNTIFS('Orders'!$A$6:$A$505,B128,'Orders'!$B$6:$B$505,'Inputs'!$B$5)&lt;&gt;1,AND(C128&lt;&gt;"Delivered",C128&lt;&gt;"Failed")),"Resolve","No issue"))</x:f>
        <x:v>No issue</x:v>
      </x:c>
      <x:c r="H128" s="2" t="str">
        <x:f>IF(COUNTA(A128:F128)=0,"",IF(AND(C128="Delivered",D128=""),"Resolve","No issue"))</x:f>
        <x:v>No issue</x:v>
      </x:c>
      <x:c r="I128" s="2" t="str">
        <x:f>IF(COUNTA(A128:F128)=0,"",IF(OR(NOT(ISNUMBER(E128)),E128&lt;'Inputs'!$B$8,E128&gt;'Inputs'!$B$6),"Resolve","No issue"))</x:f>
        <x:v>No issue</x:v>
      </x:c>
    </x:row>
    <x:row r="129" ht="25" customHeight="1">
      <x:c r="A129" s="6" t="str">
        <x:v>C-124</x:v>
      </x:c>
      <x:c r="B129" s="6" t="str">
        <x:v>A-124</x:v>
      </x:c>
      <x:c r="C129" s="6" t="str">
        <x:v>Delivered</x:v>
      </x:c>
      <x:c r="D129" s="6" t="str">
        <x:v>PROOF-124</x:v>
      </x:c>
      <x:c r="E129" s="7" t="n">
        <x:v>46307</x:v>
      </x:c>
      <x:c r="F129" s="6" t="str">
        <x:v>SRC-CLAIM-124</x:v>
      </x:c>
      <x:c r="G129" s="2" t="str">
        <x:f>IF(COUNTA(A129:F129)=0,"",IF(OR(A129="",B129="",COUNTIFS($A$6:$A$435,A129)&lt;&gt;1,COUNTIFS($B$6:$B$435,B129)&lt;&gt;1,COUNTIFS('Orders'!$A$6:$A$505,B129,'Orders'!$B$6:$B$505,'Inputs'!$B$5)&lt;&gt;1,AND(C129&lt;&gt;"Delivered",C129&lt;&gt;"Failed")),"Resolve","No issue"))</x:f>
        <x:v>No issue</x:v>
      </x:c>
      <x:c r="H129" s="2" t="str">
        <x:f>IF(COUNTA(A129:F129)=0,"",IF(AND(C129="Delivered",D129=""),"Resolve","No issue"))</x:f>
        <x:v>No issue</x:v>
      </x:c>
      <x:c r="I129" s="2" t="str">
        <x:f>IF(COUNTA(A129:F129)=0,"",IF(OR(NOT(ISNUMBER(E129)),E129&lt;'Inputs'!$B$8,E129&gt;'Inputs'!$B$6),"Resolve","No issue"))</x:f>
        <x:v>No issue</x:v>
      </x:c>
    </x:row>
    <x:row r="130" ht="25" customHeight="1">
      <x:c r="A130" s="6" t="str">
        <x:v>C-125</x:v>
      </x:c>
      <x:c r="B130" s="6" t="str">
        <x:v>A-125</x:v>
      </x:c>
      <x:c r="C130" s="6" t="str">
        <x:v>Delivered</x:v>
      </x:c>
      <x:c r="D130" s="6" t="str">
        <x:v>PROOF-125</x:v>
      </x:c>
      <x:c r="E130" s="7" t="n">
        <x:v>46307</x:v>
      </x:c>
      <x:c r="F130" s="6" t="str">
        <x:v>SRC-CLAIM-125</x:v>
      </x:c>
      <x:c r="G130" s="2" t="str">
        <x:f>IF(COUNTA(A130:F130)=0,"",IF(OR(A130="",B130="",COUNTIFS($A$6:$A$435,A130)&lt;&gt;1,COUNTIFS($B$6:$B$435,B130)&lt;&gt;1,COUNTIFS('Orders'!$A$6:$A$505,B130,'Orders'!$B$6:$B$505,'Inputs'!$B$5)&lt;&gt;1,AND(C130&lt;&gt;"Delivered",C130&lt;&gt;"Failed")),"Resolve","No issue"))</x:f>
        <x:v>No issue</x:v>
      </x:c>
      <x:c r="H130" s="2" t="str">
        <x:f>IF(COUNTA(A130:F130)=0,"",IF(AND(C130="Delivered",D130=""),"Resolve","No issue"))</x:f>
        <x:v>No issue</x:v>
      </x:c>
      <x:c r="I130" s="2" t="str">
        <x:f>IF(COUNTA(A130:F130)=0,"",IF(OR(NOT(ISNUMBER(E130)),E130&lt;'Inputs'!$B$8,E130&gt;'Inputs'!$B$6),"Resolve","No issue"))</x:f>
        <x:v>No issue</x:v>
      </x:c>
    </x:row>
    <x:row r="131" ht="25" customHeight="1">
      <x:c r="A131" s="6" t="str">
        <x:v>C-126</x:v>
      </x:c>
      <x:c r="B131" s="6" t="str">
        <x:v>A-126</x:v>
      </x:c>
      <x:c r="C131" s="6" t="str">
        <x:v>Delivered</x:v>
      </x:c>
      <x:c r="D131" s="6" t="str">
        <x:v>PROOF-126</x:v>
      </x:c>
      <x:c r="E131" s="7" t="n">
        <x:v>46307</x:v>
      </x:c>
      <x:c r="F131" s="6" t="str">
        <x:v>SRC-CLAIM-126</x:v>
      </x:c>
      <x:c r="G131" s="2" t="str">
        <x:f>IF(COUNTA(A131:F131)=0,"",IF(OR(A131="",B131="",COUNTIFS($A$6:$A$435,A131)&lt;&gt;1,COUNTIFS($B$6:$B$435,B131)&lt;&gt;1,COUNTIFS('Orders'!$A$6:$A$505,B131,'Orders'!$B$6:$B$505,'Inputs'!$B$5)&lt;&gt;1,AND(C131&lt;&gt;"Delivered",C131&lt;&gt;"Failed")),"Resolve","No issue"))</x:f>
        <x:v>No issue</x:v>
      </x:c>
      <x:c r="H131" s="2" t="str">
        <x:f>IF(COUNTA(A131:F131)=0,"",IF(AND(C131="Delivered",D131=""),"Resolve","No issue"))</x:f>
        <x:v>No issue</x:v>
      </x:c>
      <x:c r="I131" s="2" t="str">
        <x:f>IF(COUNTA(A131:F131)=0,"",IF(OR(NOT(ISNUMBER(E131)),E131&lt;'Inputs'!$B$8,E131&gt;'Inputs'!$B$6),"Resolve","No issue"))</x:f>
        <x:v>No issue</x:v>
      </x:c>
    </x:row>
    <x:row r="132" ht="25" customHeight="1">
      <x:c r="A132" s="6" t="str">
        <x:v>C-127</x:v>
      </x:c>
      <x:c r="B132" s="6" t="str">
        <x:v>A-127</x:v>
      </x:c>
      <x:c r="C132" s="6" t="str">
        <x:v>Delivered</x:v>
      </x:c>
      <x:c r="D132" s="6" t="str">
        <x:v>PROOF-127</x:v>
      </x:c>
      <x:c r="E132" s="7" t="n">
        <x:v>46307</x:v>
      </x:c>
      <x:c r="F132" s="6" t="str">
        <x:v>SRC-CLAIM-127</x:v>
      </x:c>
      <x:c r="G132" s="2" t="str">
        <x:f>IF(COUNTA(A132:F132)=0,"",IF(OR(A132="",B132="",COUNTIFS($A$6:$A$435,A132)&lt;&gt;1,COUNTIFS($B$6:$B$435,B132)&lt;&gt;1,COUNTIFS('Orders'!$A$6:$A$505,B132,'Orders'!$B$6:$B$505,'Inputs'!$B$5)&lt;&gt;1,AND(C132&lt;&gt;"Delivered",C132&lt;&gt;"Failed")),"Resolve","No issue"))</x:f>
        <x:v>No issue</x:v>
      </x:c>
      <x:c r="H132" s="2" t="str">
        <x:f>IF(COUNTA(A132:F132)=0,"",IF(AND(C132="Delivered",D132=""),"Resolve","No issue"))</x:f>
        <x:v>No issue</x:v>
      </x:c>
      <x:c r="I132" s="2" t="str">
        <x:f>IF(COUNTA(A132:F132)=0,"",IF(OR(NOT(ISNUMBER(E132)),E132&lt;'Inputs'!$B$8,E132&gt;'Inputs'!$B$6),"Resolve","No issue"))</x:f>
        <x:v>No issue</x:v>
      </x:c>
    </x:row>
    <x:row r="133" ht="25" customHeight="1">
      <x:c r="A133" s="6" t="str">
        <x:v>C-128</x:v>
      </x:c>
      <x:c r="B133" s="6" t="str">
        <x:v>A-128</x:v>
      </x:c>
      <x:c r="C133" s="6" t="str">
        <x:v>Delivered</x:v>
      </x:c>
      <x:c r="D133" s="6" t="str">
        <x:v>PROOF-128</x:v>
      </x:c>
      <x:c r="E133" s="7" t="n">
        <x:v>46307</x:v>
      </x:c>
      <x:c r="F133" s="6" t="str">
        <x:v>SRC-CLAIM-128</x:v>
      </x:c>
      <x:c r="G133" s="2" t="str">
        <x:f>IF(COUNTA(A133:F133)=0,"",IF(OR(A133="",B133="",COUNTIFS($A$6:$A$435,A133)&lt;&gt;1,COUNTIFS($B$6:$B$435,B133)&lt;&gt;1,COUNTIFS('Orders'!$A$6:$A$505,B133,'Orders'!$B$6:$B$505,'Inputs'!$B$5)&lt;&gt;1,AND(C133&lt;&gt;"Delivered",C133&lt;&gt;"Failed")),"Resolve","No issue"))</x:f>
        <x:v>No issue</x:v>
      </x:c>
      <x:c r="H133" s="2" t="str">
        <x:f>IF(COUNTA(A133:F133)=0,"",IF(AND(C133="Delivered",D133=""),"Resolve","No issue"))</x:f>
        <x:v>No issue</x:v>
      </x:c>
      <x:c r="I133" s="2" t="str">
        <x:f>IF(COUNTA(A133:F133)=0,"",IF(OR(NOT(ISNUMBER(E133)),E133&lt;'Inputs'!$B$8,E133&gt;'Inputs'!$B$6),"Resolve","No issue"))</x:f>
        <x:v>No issue</x:v>
      </x:c>
    </x:row>
    <x:row r="134" ht="25" customHeight="1">
      <x:c r="A134" s="6" t="str">
        <x:v>C-129</x:v>
      </x:c>
      <x:c r="B134" s="6" t="str">
        <x:v>A-129</x:v>
      </x:c>
      <x:c r="C134" s="6" t="str">
        <x:v>Delivered</x:v>
      </x:c>
      <x:c r="D134" s="6" t="str">
        <x:v>PROOF-129</x:v>
      </x:c>
      <x:c r="E134" s="7" t="n">
        <x:v>46307</x:v>
      </x:c>
      <x:c r="F134" s="6" t="str">
        <x:v>SRC-CLAIM-129</x:v>
      </x:c>
      <x:c r="G134" s="2" t="str">
        <x:f>IF(COUNTA(A134:F134)=0,"",IF(OR(A134="",B134="",COUNTIFS($A$6:$A$435,A134)&lt;&gt;1,COUNTIFS($B$6:$B$435,B134)&lt;&gt;1,COUNTIFS('Orders'!$A$6:$A$505,B134,'Orders'!$B$6:$B$505,'Inputs'!$B$5)&lt;&gt;1,AND(C134&lt;&gt;"Delivered",C134&lt;&gt;"Failed")),"Resolve","No issue"))</x:f>
        <x:v>No issue</x:v>
      </x:c>
      <x:c r="H134" s="2" t="str">
        <x:f>IF(COUNTA(A134:F134)=0,"",IF(AND(C134="Delivered",D134=""),"Resolve","No issue"))</x:f>
        <x:v>No issue</x:v>
      </x:c>
      <x:c r="I134" s="2" t="str">
        <x:f>IF(COUNTA(A134:F134)=0,"",IF(OR(NOT(ISNUMBER(E134)),E134&lt;'Inputs'!$B$8,E134&gt;'Inputs'!$B$6),"Resolve","No issue"))</x:f>
        <x:v>No issue</x:v>
      </x:c>
    </x:row>
    <x:row r="135" ht="25" customHeight="1">
      <x:c r="A135" s="6" t="str">
        <x:v>C-130</x:v>
      </x:c>
      <x:c r="B135" s="6" t="str">
        <x:v>A-130</x:v>
      </x:c>
      <x:c r="C135" s="6" t="str">
        <x:v>Delivered</x:v>
      </x:c>
      <x:c r="D135" s="6" t="str">
        <x:v>PROOF-130</x:v>
      </x:c>
      <x:c r="E135" s="7" t="n">
        <x:v>46307</x:v>
      </x:c>
      <x:c r="F135" s="6" t="str">
        <x:v>SRC-CLAIM-130</x:v>
      </x:c>
      <x:c r="G135" s="2" t="str">
        <x:f>IF(COUNTA(A135:F135)=0,"",IF(OR(A135="",B135="",COUNTIFS($A$6:$A$435,A135)&lt;&gt;1,COUNTIFS($B$6:$B$435,B135)&lt;&gt;1,COUNTIFS('Orders'!$A$6:$A$505,B135,'Orders'!$B$6:$B$505,'Inputs'!$B$5)&lt;&gt;1,AND(C135&lt;&gt;"Delivered",C135&lt;&gt;"Failed")),"Resolve","No issue"))</x:f>
        <x:v>No issue</x:v>
      </x:c>
      <x:c r="H135" s="2" t="str">
        <x:f>IF(COUNTA(A135:F135)=0,"",IF(AND(C135="Delivered",D135=""),"Resolve","No issue"))</x:f>
        <x:v>No issue</x:v>
      </x:c>
      <x:c r="I135" s="2" t="str">
        <x:f>IF(COUNTA(A135:F135)=0,"",IF(OR(NOT(ISNUMBER(E135)),E135&lt;'Inputs'!$B$8,E135&gt;'Inputs'!$B$6),"Resolve","No issue"))</x:f>
        <x:v>No issue</x:v>
      </x:c>
    </x:row>
    <x:row r="136" ht="25" customHeight="1">
      <x:c r="A136" s="6" t="str">
        <x:v>C-131</x:v>
      </x:c>
      <x:c r="B136" s="6" t="str">
        <x:v>A-131</x:v>
      </x:c>
      <x:c r="C136" s="6" t="str">
        <x:v>Delivered</x:v>
      </x:c>
      <x:c r="D136" s="6" t="str">
        <x:v>PROOF-131</x:v>
      </x:c>
      <x:c r="E136" s="7" t="n">
        <x:v>46307</x:v>
      </x:c>
      <x:c r="F136" s="6" t="str">
        <x:v>SRC-CLAIM-131</x:v>
      </x:c>
      <x:c r="G136" s="2" t="str">
        <x:f>IF(COUNTA(A136:F136)=0,"",IF(OR(A136="",B136="",COUNTIFS($A$6:$A$435,A136)&lt;&gt;1,COUNTIFS($B$6:$B$435,B136)&lt;&gt;1,COUNTIFS('Orders'!$A$6:$A$505,B136,'Orders'!$B$6:$B$505,'Inputs'!$B$5)&lt;&gt;1,AND(C136&lt;&gt;"Delivered",C136&lt;&gt;"Failed")),"Resolve","No issue"))</x:f>
        <x:v>No issue</x:v>
      </x:c>
      <x:c r="H136" s="2" t="str">
        <x:f>IF(COUNTA(A136:F136)=0,"",IF(AND(C136="Delivered",D136=""),"Resolve","No issue"))</x:f>
        <x:v>No issue</x:v>
      </x:c>
      <x:c r="I136" s="2" t="str">
        <x:f>IF(COUNTA(A136:F136)=0,"",IF(OR(NOT(ISNUMBER(E136)),E136&lt;'Inputs'!$B$8,E136&gt;'Inputs'!$B$6),"Resolve","No issue"))</x:f>
        <x:v>No issue</x:v>
      </x:c>
    </x:row>
    <x:row r="137" ht="25" customHeight="1">
      <x:c r="A137" s="6" t="str">
        <x:v>C-132</x:v>
      </x:c>
      <x:c r="B137" s="6" t="str">
        <x:v>A-132</x:v>
      </x:c>
      <x:c r="C137" s="6" t="str">
        <x:v>Delivered</x:v>
      </x:c>
      <x:c r="D137" s="6" t="str">
        <x:v>PROOF-132</x:v>
      </x:c>
      <x:c r="E137" s="7" t="n">
        <x:v>46307</x:v>
      </x:c>
      <x:c r="F137" s="6" t="str">
        <x:v>SRC-CLAIM-132</x:v>
      </x:c>
      <x:c r="G137" s="2" t="str">
        <x:f>IF(COUNTA(A137:F137)=0,"",IF(OR(A137="",B137="",COUNTIFS($A$6:$A$435,A137)&lt;&gt;1,COUNTIFS($B$6:$B$435,B137)&lt;&gt;1,COUNTIFS('Orders'!$A$6:$A$505,B137,'Orders'!$B$6:$B$505,'Inputs'!$B$5)&lt;&gt;1,AND(C137&lt;&gt;"Delivered",C137&lt;&gt;"Failed")),"Resolve","No issue"))</x:f>
        <x:v>No issue</x:v>
      </x:c>
      <x:c r="H137" s="2" t="str">
        <x:f>IF(COUNTA(A137:F137)=0,"",IF(AND(C137="Delivered",D137=""),"Resolve","No issue"))</x:f>
        <x:v>No issue</x:v>
      </x:c>
      <x:c r="I137" s="2" t="str">
        <x:f>IF(COUNTA(A137:F137)=0,"",IF(OR(NOT(ISNUMBER(E137)),E137&lt;'Inputs'!$B$8,E137&gt;'Inputs'!$B$6),"Resolve","No issue"))</x:f>
        <x:v>No issue</x:v>
      </x:c>
    </x:row>
    <x:row r="138" ht="25" customHeight="1">
      <x:c r="A138" s="6" t="str">
        <x:v>C-133</x:v>
      </x:c>
      <x:c r="B138" s="6" t="str">
        <x:v>A-133</x:v>
      </x:c>
      <x:c r="C138" s="6" t="str">
        <x:v>Delivered</x:v>
      </x:c>
      <x:c r="D138" s="6" t="str">
        <x:v>PROOF-133</x:v>
      </x:c>
      <x:c r="E138" s="7" t="n">
        <x:v>46307</x:v>
      </x:c>
      <x:c r="F138" s="6" t="str">
        <x:v>SRC-CLAIM-133</x:v>
      </x:c>
      <x:c r="G138" s="2" t="str">
        <x:f>IF(COUNTA(A138:F138)=0,"",IF(OR(A138="",B138="",COUNTIFS($A$6:$A$435,A138)&lt;&gt;1,COUNTIFS($B$6:$B$435,B138)&lt;&gt;1,COUNTIFS('Orders'!$A$6:$A$505,B138,'Orders'!$B$6:$B$505,'Inputs'!$B$5)&lt;&gt;1,AND(C138&lt;&gt;"Delivered",C138&lt;&gt;"Failed")),"Resolve","No issue"))</x:f>
        <x:v>No issue</x:v>
      </x:c>
      <x:c r="H138" s="2" t="str">
        <x:f>IF(COUNTA(A138:F138)=0,"",IF(AND(C138="Delivered",D138=""),"Resolve","No issue"))</x:f>
        <x:v>No issue</x:v>
      </x:c>
      <x:c r="I138" s="2" t="str">
        <x:f>IF(COUNTA(A138:F138)=0,"",IF(OR(NOT(ISNUMBER(E138)),E138&lt;'Inputs'!$B$8,E138&gt;'Inputs'!$B$6),"Resolve","No issue"))</x:f>
        <x:v>No issue</x:v>
      </x:c>
    </x:row>
    <x:row r="139" ht="25" customHeight="1">
      <x:c r="A139" s="6" t="str">
        <x:v>C-134</x:v>
      </x:c>
      <x:c r="B139" s="6" t="str">
        <x:v>A-134</x:v>
      </x:c>
      <x:c r="C139" s="6" t="str">
        <x:v>Delivered</x:v>
      </x:c>
      <x:c r="D139" s="6" t="str">
        <x:v>PROOF-134</x:v>
      </x:c>
      <x:c r="E139" s="7" t="n">
        <x:v>46307</x:v>
      </x:c>
      <x:c r="F139" s="6" t="str">
        <x:v>SRC-CLAIM-134</x:v>
      </x:c>
      <x:c r="G139" s="2" t="str">
        <x:f>IF(COUNTA(A139:F139)=0,"",IF(OR(A139="",B139="",COUNTIFS($A$6:$A$435,A139)&lt;&gt;1,COUNTIFS($B$6:$B$435,B139)&lt;&gt;1,COUNTIFS('Orders'!$A$6:$A$505,B139,'Orders'!$B$6:$B$505,'Inputs'!$B$5)&lt;&gt;1,AND(C139&lt;&gt;"Delivered",C139&lt;&gt;"Failed")),"Resolve","No issue"))</x:f>
        <x:v>No issue</x:v>
      </x:c>
      <x:c r="H139" s="2" t="str">
        <x:f>IF(COUNTA(A139:F139)=0,"",IF(AND(C139="Delivered",D139=""),"Resolve","No issue"))</x:f>
        <x:v>No issue</x:v>
      </x:c>
      <x:c r="I139" s="2" t="str">
        <x:f>IF(COUNTA(A139:F139)=0,"",IF(OR(NOT(ISNUMBER(E139)),E139&lt;'Inputs'!$B$8,E139&gt;'Inputs'!$B$6),"Resolve","No issue"))</x:f>
        <x:v>No issue</x:v>
      </x:c>
    </x:row>
    <x:row r="140" ht="25" customHeight="1">
      <x:c r="A140" s="6" t="str">
        <x:v>C-135</x:v>
      </x:c>
      <x:c r="B140" s="6" t="str">
        <x:v>A-135</x:v>
      </x:c>
      <x:c r="C140" s="6" t="str">
        <x:v>Delivered</x:v>
      </x:c>
      <x:c r="D140" s="6" t="str">
        <x:v>PROOF-135</x:v>
      </x:c>
      <x:c r="E140" s="7" t="n">
        <x:v>46307</x:v>
      </x:c>
      <x:c r="F140" s="6" t="str">
        <x:v>SRC-CLAIM-135</x:v>
      </x:c>
      <x:c r="G140" s="2" t="str">
        <x:f>IF(COUNTA(A140:F140)=0,"",IF(OR(A140="",B140="",COUNTIFS($A$6:$A$435,A140)&lt;&gt;1,COUNTIFS($B$6:$B$435,B140)&lt;&gt;1,COUNTIFS('Orders'!$A$6:$A$505,B140,'Orders'!$B$6:$B$505,'Inputs'!$B$5)&lt;&gt;1,AND(C140&lt;&gt;"Delivered",C140&lt;&gt;"Failed")),"Resolve","No issue"))</x:f>
        <x:v>No issue</x:v>
      </x:c>
      <x:c r="H140" s="2" t="str">
        <x:f>IF(COUNTA(A140:F140)=0,"",IF(AND(C140="Delivered",D140=""),"Resolve","No issue"))</x:f>
        <x:v>No issue</x:v>
      </x:c>
      <x:c r="I140" s="2" t="str">
        <x:f>IF(COUNTA(A140:F140)=0,"",IF(OR(NOT(ISNUMBER(E140)),E140&lt;'Inputs'!$B$8,E140&gt;'Inputs'!$B$6),"Resolve","No issue"))</x:f>
        <x:v>No issue</x:v>
      </x:c>
    </x:row>
    <x:row r="141" ht="25" customHeight="1">
      <x:c r="A141" s="6" t="str">
        <x:v>C-136</x:v>
      </x:c>
      <x:c r="B141" s="6" t="str">
        <x:v>A-136</x:v>
      </x:c>
      <x:c r="C141" s="6" t="str">
        <x:v>Delivered</x:v>
      </x:c>
      <x:c r="D141" s="6" t="str">
        <x:v>PROOF-136</x:v>
      </x:c>
      <x:c r="E141" s="7" t="n">
        <x:v>46307</x:v>
      </x:c>
      <x:c r="F141" s="6" t="str">
        <x:v>SRC-CLAIM-136</x:v>
      </x:c>
      <x:c r="G141" s="2" t="str">
        <x:f>IF(COUNTA(A141:F141)=0,"",IF(OR(A141="",B141="",COUNTIFS($A$6:$A$435,A141)&lt;&gt;1,COUNTIFS($B$6:$B$435,B141)&lt;&gt;1,COUNTIFS('Orders'!$A$6:$A$505,B141,'Orders'!$B$6:$B$505,'Inputs'!$B$5)&lt;&gt;1,AND(C141&lt;&gt;"Delivered",C141&lt;&gt;"Failed")),"Resolve","No issue"))</x:f>
        <x:v>No issue</x:v>
      </x:c>
      <x:c r="H141" s="2" t="str">
        <x:f>IF(COUNTA(A141:F141)=0,"",IF(AND(C141="Delivered",D141=""),"Resolve","No issue"))</x:f>
        <x:v>No issue</x:v>
      </x:c>
      <x:c r="I141" s="2" t="str">
        <x:f>IF(COUNTA(A141:F141)=0,"",IF(OR(NOT(ISNUMBER(E141)),E141&lt;'Inputs'!$B$8,E141&gt;'Inputs'!$B$6),"Resolve","No issue"))</x:f>
        <x:v>No issue</x:v>
      </x:c>
    </x:row>
    <x:row r="142" ht="25" customHeight="1">
      <x:c r="A142" s="6" t="str">
        <x:v>C-137</x:v>
      </x:c>
      <x:c r="B142" s="6" t="str">
        <x:v>A-137</x:v>
      </x:c>
      <x:c r="C142" s="6" t="str">
        <x:v>Delivered</x:v>
      </x:c>
      <x:c r="D142" s="6" t="str">
        <x:v>PROOF-137</x:v>
      </x:c>
      <x:c r="E142" s="7" t="n">
        <x:v>46307</x:v>
      </x:c>
      <x:c r="F142" s="6" t="str">
        <x:v>SRC-CLAIM-137</x:v>
      </x:c>
      <x:c r="G142" s="2" t="str">
        <x:f>IF(COUNTA(A142:F142)=0,"",IF(OR(A142="",B142="",COUNTIFS($A$6:$A$435,A142)&lt;&gt;1,COUNTIFS($B$6:$B$435,B142)&lt;&gt;1,COUNTIFS('Orders'!$A$6:$A$505,B142,'Orders'!$B$6:$B$505,'Inputs'!$B$5)&lt;&gt;1,AND(C142&lt;&gt;"Delivered",C142&lt;&gt;"Failed")),"Resolve","No issue"))</x:f>
        <x:v>No issue</x:v>
      </x:c>
      <x:c r="H142" s="2" t="str">
        <x:f>IF(COUNTA(A142:F142)=0,"",IF(AND(C142="Delivered",D142=""),"Resolve","No issue"))</x:f>
        <x:v>No issue</x:v>
      </x:c>
      <x:c r="I142" s="2" t="str">
        <x:f>IF(COUNTA(A142:F142)=0,"",IF(OR(NOT(ISNUMBER(E142)),E142&lt;'Inputs'!$B$8,E142&gt;'Inputs'!$B$6),"Resolve","No issue"))</x:f>
        <x:v>No issue</x:v>
      </x:c>
    </x:row>
    <x:row r="143" ht="25" customHeight="1">
      <x:c r="A143" s="6" t="str">
        <x:v>C-138</x:v>
      </x:c>
      <x:c r="B143" s="6" t="str">
        <x:v>A-138</x:v>
      </x:c>
      <x:c r="C143" s="6" t="str">
        <x:v>Delivered</x:v>
      </x:c>
      <x:c r="D143" s="6" t="str">
        <x:v>PROOF-138</x:v>
      </x:c>
      <x:c r="E143" s="7" t="n">
        <x:v>46307</x:v>
      </x:c>
      <x:c r="F143" s="6" t="str">
        <x:v>SRC-CLAIM-138</x:v>
      </x:c>
      <x:c r="G143" s="2" t="str">
        <x:f>IF(COUNTA(A143:F143)=0,"",IF(OR(A143="",B143="",COUNTIFS($A$6:$A$435,A143)&lt;&gt;1,COUNTIFS($B$6:$B$435,B143)&lt;&gt;1,COUNTIFS('Orders'!$A$6:$A$505,B143,'Orders'!$B$6:$B$505,'Inputs'!$B$5)&lt;&gt;1,AND(C143&lt;&gt;"Delivered",C143&lt;&gt;"Failed")),"Resolve","No issue"))</x:f>
        <x:v>No issue</x:v>
      </x:c>
      <x:c r="H143" s="2" t="str">
        <x:f>IF(COUNTA(A143:F143)=0,"",IF(AND(C143="Delivered",D143=""),"Resolve","No issue"))</x:f>
        <x:v>No issue</x:v>
      </x:c>
      <x:c r="I143" s="2" t="str">
        <x:f>IF(COUNTA(A143:F143)=0,"",IF(OR(NOT(ISNUMBER(E143)),E143&lt;'Inputs'!$B$8,E143&gt;'Inputs'!$B$6),"Resolve","No issue"))</x:f>
        <x:v>No issue</x:v>
      </x:c>
    </x:row>
    <x:row r="144" ht="25" customHeight="1">
      <x:c r="A144" s="6" t="str">
        <x:v>C-139</x:v>
      </x:c>
      <x:c r="B144" s="6" t="str">
        <x:v>A-139</x:v>
      </x:c>
      <x:c r="C144" s="6" t="str">
        <x:v>Delivered</x:v>
      </x:c>
      <x:c r="D144" s="6" t="str">
        <x:v>PROOF-139</x:v>
      </x:c>
      <x:c r="E144" s="7" t="n">
        <x:v>46307</x:v>
      </x:c>
      <x:c r="F144" s="6" t="str">
        <x:v>SRC-CLAIM-139</x:v>
      </x:c>
      <x:c r="G144" s="2" t="str">
        <x:f>IF(COUNTA(A144:F144)=0,"",IF(OR(A144="",B144="",COUNTIFS($A$6:$A$435,A144)&lt;&gt;1,COUNTIFS($B$6:$B$435,B144)&lt;&gt;1,COUNTIFS('Orders'!$A$6:$A$505,B144,'Orders'!$B$6:$B$505,'Inputs'!$B$5)&lt;&gt;1,AND(C144&lt;&gt;"Delivered",C144&lt;&gt;"Failed")),"Resolve","No issue"))</x:f>
        <x:v>No issue</x:v>
      </x:c>
      <x:c r="H144" s="2" t="str">
        <x:f>IF(COUNTA(A144:F144)=0,"",IF(AND(C144="Delivered",D144=""),"Resolve","No issue"))</x:f>
        <x:v>No issue</x:v>
      </x:c>
      <x:c r="I144" s="2" t="str">
        <x:f>IF(COUNTA(A144:F144)=0,"",IF(OR(NOT(ISNUMBER(E144)),E144&lt;'Inputs'!$B$8,E144&gt;'Inputs'!$B$6),"Resolve","No issue"))</x:f>
        <x:v>No issue</x:v>
      </x:c>
    </x:row>
    <x:row r="145" ht="25" customHeight="1">
      <x:c r="A145" s="6" t="str">
        <x:v>C-140</x:v>
      </x:c>
      <x:c r="B145" s="6" t="str">
        <x:v>A-140</x:v>
      </x:c>
      <x:c r="C145" s="6" t="str">
        <x:v>Delivered</x:v>
      </x:c>
      <x:c r="D145" s="6" t="str">
        <x:v>PROOF-140</x:v>
      </x:c>
      <x:c r="E145" s="7" t="n">
        <x:v>46307</x:v>
      </x:c>
      <x:c r="F145" s="6" t="str">
        <x:v>SRC-CLAIM-140</x:v>
      </x:c>
      <x:c r="G145" s="2" t="str">
        <x:f>IF(COUNTA(A145:F145)=0,"",IF(OR(A145="",B145="",COUNTIFS($A$6:$A$435,A145)&lt;&gt;1,COUNTIFS($B$6:$B$435,B145)&lt;&gt;1,COUNTIFS('Orders'!$A$6:$A$505,B145,'Orders'!$B$6:$B$505,'Inputs'!$B$5)&lt;&gt;1,AND(C145&lt;&gt;"Delivered",C145&lt;&gt;"Failed")),"Resolve","No issue"))</x:f>
        <x:v>No issue</x:v>
      </x:c>
      <x:c r="H145" s="2" t="str">
        <x:f>IF(COUNTA(A145:F145)=0,"",IF(AND(C145="Delivered",D145=""),"Resolve","No issue"))</x:f>
        <x:v>No issue</x:v>
      </x:c>
      <x:c r="I145" s="2" t="str">
        <x:f>IF(COUNTA(A145:F145)=0,"",IF(OR(NOT(ISNUMBER(E145)),E145&lt;'Inputs'!$B$8,E145&gt;'Inputs'!$B$6),"Resolve","No issue"))</x:f>
        <x:v>No issue</x:v>
      </x:c>
    </x:row>
    <x:row r="146" ht="25" customHeight="1">
      <x:c r="A146" s="6" t="str">
        <x:v>C-141</x:v>
      </x:c>
      <x:c r="B146" s="6" t="str">
        <x:v>A-141</x:v>
      </x:c>
      <x:c r="C146" s="6" t="str">
        <x:v>Delivered</x:v>
      </x:c>
      <x:c r="D146" s="6" t="str">
        <x:v>PROOF-141</x:v>
      </x:c>
      <x:c r="E146" s="7" t="n">
        <x:v>46307</x:v>
      </x:c>
      <x:c r="F146" s="6" t="str">
        <x:v>SRC-CLAIM-141</x:v>
      </x:c>
      <x:c r="G146" s="2" t="str">
        <x:f>IF(COUNTA(A146:F146)=0,"",IF(OR(A146="",B146="",COUNTIFS($A$6:$A$435,A146)&lt;&gt;1,COUNTIFS($B$6:$B$435,B146)&lt;&gt;1,COUNTIFS('Orders'!$A$6:$A$505,B146,'Orders'!$B$6:$B$505,'Inputs'!$B$5)&lt;&gt;1,AND(C146&lt;&gt;"Delivered",C146&lt;&gt;"Failed")),"Resolve","No issue"))</x:f>
        <x:v>No issue</x:v>
      </x:c>
      <x:c r="H146" s="2" t="str">
        <x:f>IF(COUNTA(A146:F146)=0,"",IF(AND(C146="Delivered",D146=""),"Resolve","No issue"))</x:f>
        <x:v>No issue</x:v>
      </x:c>
      <x:c r="I146" s="2" t="str">
        <x:f>IF(COUNTA(A146:F146)=0,"",IF(OR(NOT(ISNUMBER(E146)),E146&lt;'Inputs'!$B$8,E146&gt;'Inputs'!$B$6),"Resolve","No issue"))</x:f>
        <x:v>No issue</x:v>
      </x:c>
    </x:row>
    <x:row r="147" ht="25" customHeight="1">
      <x:c r="A147" s="6" t="str">
        <x:v>C-142</x:v>
      </x:c>
      <x:c r="B147" s="6" t="str">
        <x:v>A-142</x:v>
      </x:c>
      <x:c r="C147" s="6" t="str">
        <x:v>Delivered</x:v>
      </x:c>
      <x:c r="D147" s="6" t="str">
        <x:v>PROOF-142</x:v>
      </x:c>
      <x:c r="E147" s="7" t="n">
        <x:v>46307</x:v>
      </x:c>
      <x:c r="F147" s="6" t="str">
        <x:v>SRC-CLAIM-142</x:v>
      </x:c>
      <x:c r="G147" s="2" t="str">
        <x:f>IF(COUNTA(A147:F147)=0,"",IF(OR(A147="",B147="",COUNTIFS($A$6:$A$435,A147)&lt;&gt;1,COUNTIFS($B$6:$B$435,B147)&lt;&gt;1,COUNTIFS('Orders'!$A$6:$A$505,B147,'Orders'!$B$6:$B$505,'Inputs'!$B$5)&lt;&gt;1,AND(C147&lt;&gt;"Delivered",C147&lt;&gt;"Failed")),"Resolve","No issue"))</x:f>
        <x:v>No issue</x:v>
      </x:c>
      <x:c r="H147" s="2" t="str">
        <x:f>IF(COUNTA(A147:F147)=0,"",IF(AND(C147="Delivered",D147=""),"Resolve","No issue"))</x:f>
        <x:v>No issue</x:v>
      </x:c>
      <x:c r="I147" s="2" t="str">
        <x:f>IF(COUNTA(A147:F147)=0,"",IF(OR(NOT(ISNUMBER(E147)),E147&lt;'Inputs'!$B$8,E147&gt;'Inputs'!$B$6),"Resolve","No issue"))</x:f>
        <x:v>No issue</x:v>
      </x:c>
    </x:row>
    <x:row r="148" ht="25" customHeight="1">
      <x:c r="A148" s="6" t="str">
        <x:v>C-143</x:v>
      </x:c>
      <x:c r="B148" s="6" t="str">
        <x:v>A-143</x:v>
      </x:c>
      <x:c r="C148" s="6" t="str">
        <x:v>Delivered</x:v>
      </x:c>
      <x:c r="D148" s="6" t="str">
        <x:v>PROOF-143</x:v>
      </x:c>
      <x:c r="E148" s="7" t="n">
        <x:v>46307</x:v>
      </x:c>
      <x:c r="F148" s="6" t="str">
        <x:v>SRC-CLAIM-143</x:v>
      </x:c>
      <x:c r="G148" s="2" t="str">
        <x:f>IF(COUNTA(A148:F148)=0,"",IF(OR(A148="",B148="",COUNTIFS($A$6:$A$435,A148)&lt;&gt;1,COUNTIFS($B$6:$B$435,B148)&lt;&gt;1,COUNTIFS('Orders'!$A$6:$A$505,B148,'Orders'!$B$6:$B$505,'Inputs'!$B$5)&lt;&gt;1,AND(C148&lt;&gt;"Delivered",C148&lt;&gt;"Failed")),"Resolve","No issue"))</x:f>
        <x:v>No issue</x:v>
      </x:c>
      <x:c r="H148" s="2" t="str">
        <x:f>IF(COUNTA(A148:F148)=0,"",IF(AND(C148="Delivered",D148=""),"Resolve","No issue"))</x:f>
        <x:v>No issue</x:v>
      </x:c>
      <x:c r="I148" s="2" t="str">
        <x:f>IF(COUNTA(A148:F148)=0,"",IF(OR(NOT(ISNUMBER(E148)),E148&lt;'Inputs'!$B$8,E148&gt;'Inputs'!$B$6),"Resolve","No issue"))</x:f>
        <x:v>No issue</x:v>
      </x:c>
    </x:row>
    <x:row r="149" ht="25" customHeight="1">
      <x:c r="A149" s="6" t="str">
        <x:v>C-144</x:v>
      </x:c>
      <x:c r="B149" s="6" t="str">
        <x:v>A-144</x:v>
      </x:c>
      <x:c r="C149" s="6" t="str">
        <x:v>Delivered</x:v>
      </x:c>
      <x:c r="D149" s="6" t="str">
        <x:v>PROOF-144</x:v>
      </x:c>
      <x:c r="E149" s="7" t="n">
        <x:v>46307</x:v>
      </x:c>
      <x:c r="F149" s="6" t="str">
        <x:v>SRC-CLAIM-144</x:v>
      </x:c>
      <x:c r="G149" s="2" t="str">
        <x:f>IF(COUNTA(A149:F149)=0,"",IF(OR(A149="",B149="",COUNTIFS($A$6:$A$435,A149)&lt;&gt;1,COUNTIFS($B$6:$B$435,B149)&lt;&gt;1,COUNTIFS('Orders'!$A$6:$A$505,B149,'Orders'!$B$6:$B$505,'Inputs'!$B$5)&lt;&gt;1,AND(C149&lt;&gt;"Delivered",C149&lt;&gt;"Failed")),"Resolve","No issue"))</x:f>
        <x:v>No issue</x:v>
      </x:c>
      <x:c r="H149" s="2" t="str">
        <x:f>IF(COUNTA(A149:F149)=0,"",IF(AND(C149="Delivered",D149=""),"Resolve","No issue"))</x:f>
        <x:v>No issue</x:v>
      </x:c>
      <x:c r="I149" s="2" t="str">
        <x:f>IF(COUNTA(A149:F149)=0,"",IF(OR(NOT(ISNUMBER(E149)),E149&lt;'Inputs'!$B$8,E149&gt;'Inputs'!$B$6),"Resolve","No issue"))</x:f>
        <x:v>No issue</x:v>
      </x:c>
    </x:row>
    <x:row r="150" ht="25" customHeight="1">
      <x:c r="A150" s="6" t="str">
        <x:v>C-145</x:v>
      </x:c>
      <x:c r="B150" s="6" t="str">
        <x:v>A-145</x:v>
      </x:c>
      <x:c r="C150" s="6" t="str">
        <x:v>Delivered</x:v>
      </x:c>
      <x:c r="D150" s="6" t="str">
        <x:v>PROOF-145</x:v>
      </x:c>
      <x:c r="E150" s="7" t="n">
        <x:v>46307</x:v>
      </x:c>
      <x:c r="F150" s="6" t="str">
        <x:v>SRC-CLAIM-145</x:v>
      </x:c>
      <x:c r="G150" s="2" t="str">
        <x:f>IF(COUNTA(A150:F150)=0,"",IF(OR(A150="",B150="",COUNTIFS($A$6:$A$435,A150)&lt;&gt;1,COUNTIFS($B$6:$B$435,B150)&lt;&gt;1,COUNTIFS('Orders'!$A$6:$A$505,B150,'Orders'!$B$6:$B$505,'Inputs'!$B$5)&lt;&gt;1,AND(C150&lt;&gt;"Delivered",C150&lt;&gt;"Failed")),"Resolve","No issue"))</x:f>
        <x:v>No issue</x:v>
      </x:c>
      <x:c r="H150" s="2" t="str">
        <x:f>IF(COUNTA(A150:F150)=0,"",IF(AND(C150="Delivered",D150=""),"Resolve","No issue"))</x:f>
        <x:v>No issue</x:v>
      </x:c>
      <x:c r="I150" s="2" t="str">
        <x:f>IF(COUNTA(A150:F150)=0,"",IF(OR(NOT(ISNUMBER(E150)),E150&lt;'Inputs'!$B$8,E150&gt;'Inputs'!$B$6),"Resolve","No issue"))</x:f>
        <x:v>No issue</x:v>
      </x:c>
    </x:row>
    <x:row r="151" ht="25" customHeight="1">
      <x:c r="A151" s="6" t="str">
        <x:v>C-146</x:v>
      </x:c>
      <x:c r="B151" s="6" t="str">
        <x:v>A-146</x:v>
      </x:c>
      <x:c r="C151" s="6" t="str">
        <x:v>Delivered</x:v>
      </x:c>
      <x:c r="D151" s="6" t="str">
        <x:v>PROOF-146</x:v>
      </x:c>
      <x:c r="E151" s="7" t="n">
        <x:v>46307</x:v>
      </x:c>
      <x:c r="F151" s="6" t="str">
        <x:v>SRC-CLAIM-146</x:v>
      </x:c>
      <x:c r="G151" s="2" t="str">
        <x:f>IF(COUNTA(A151:F151)=0,"",IF(OR(A151="",B151="",COUNTIFS($A$6:$A$435,A151)&lt;&gt;1,COUNTIFS($B$6:$B$435,B151)&lt;&gt;1,COUNTIFS('Orders'!$A$6:$A$505,B151,'Orders'!$B$6:$B$505,'Inputs'!$B$5)&lt;&gt;1,AND(C151&lt;&gt;"Delivered",C151&lt;&gt;"Failed")),"Resolve","No issue"))</x:f>
        <x:v>No issue</x:v>
      </x:c>
      <x:c r="H151" s="2" t="str">
        <x:f>IF(COUNTA(A151:F151)=0,"",IF(AND(C151="Delivered",D151=""),"Resolve","No issue"))</x:f>
        <x:v>No issue</x:v>
      </x:c>
      <x:c r="I151" s="2" t="str">
        <x:f>IF(COUNTA(A151:F151)=0,"",IF(OR(NOT(ISNUMBER(E151)),E151&lt;'Inputs'!$B$8,E151&gt;'Inputs'!$B$6),"Resolve","No issue"))</x:f>
        <x:v>No issue</x:v>
      </x:c>
    </x:row>
    <x:row r="152" ht="25" customHeight="1">
      <x:c r="A152" s="6" t="str">
        <x:v>C-147</x:v>
      </x:c>
      <x:c r="B152" s="6" t="str">
        <x:v>A-147</x:v>
      </x:c>
      <x:c r="C152" s="6" t="str">
        <x:v>Delivered</x:v>
      </x:c>
      <x:c r="D152" s="6" t="str">
        <x:v>PROOF-147</x:v>
      </x:c>
      <x:c r="E152" s="7" t="n">
        <x:v>46307</x:v>
      </x:c>
      <x:c r="F152" s="6" t="str">
        <x:v>SRC-CLAIM-147</x:v>
      </x:c>
      <x:c r="G152" s="2" t="str">
        <x:f>IF(COUNTA(A152:F152)=0,"",IF(OR(A152="",B152="",COUNTIFS($A$6:$A$435,A152)&lt;&gt;1,COUNTIFS($B$6:$B$435,B152)&lt;&gt;1,COUNTIFS('Orders'!$A$6:$A$505,B152,'Orders'!$B$6:$B$505,'Inputs'!$B$5)&lt;&gt;1,AND(C152&lt;&gt;"Delivered",C152&lt;&gt;"Failed")),"Resolve","No issue"))</x:f>
        <x:v>No issue</x:v>
      </x:c>
      <x:c r="H152" s="2" t="str">
        <x:f>IF(COUNTA(A152:F152)=0,"",IF(AND(C152="Delivered",D152=""),"Resolve","No issue"))</x:f>
        <x:v>No issue</x:v>
      </x:c>
      <x:c r="I152" s="2" t="str">
        <x:f>IF(COUNTA(A152:F152)=0,"",IF(OR(NOT(ISNUMBER(E152)),E152&lt;'Inputs'!$B$8,E152&gt;'Inputs'!$B$6),"Resolve","No issue"))</x:f>
        <x:v>No issue</x:v>
      </x:c>
    </x:row>
    <x:row r="153" ht="25" customHeight="1">
      <x:c r="A153" s="6" t="str">
        <x:v>C-148</x:v>
      </x:c>
      <x:c r="B153" s="6" t="str">
        <x:v>A-148</x:v>
      </x:c>
      <x:c r="C153" s="6" t="str">
        <x:v>Delivered</x:v>
      </x:c>
      <x:c r="D153" s="6" t="str">
        <x:v>PROOF-148</x:v>
      </x:c>
      <x:c r="E153" s="7" t="n">
        <x:v>46307</x:v>
      </x:c>
      <x:c r="F153" s="6" t="str">
        <x:v>SRC-CLAIM-148</x:v>
      </x:c>
      <x:c r="G153" s="2" t="str">
        <x:f>IF(COUNTA(A153:F153)=0,"",IF(OR(A153="",B153="",COUNTIFS($A$6:$A$435,A153)&lt;&gt;1,COUNTIFS($B$6:$B$435,B153)&lt;&gt;1,COUNTIFS('Orders'!$A$6:$A$505,B153,'Orders'!$B$6:$B$505,'Inputs'!$B$5)&lt;&gt;1,AND(C153&lt;&gt;"Delivered",C153&lt;&gt;"Failed")),"Resolve","No issue"))</x:f>
        <x:v>No issue</x:v>
      </x:c>
      <x:c r="H153" s="2" t="str">
        <x:f>IF(COUNTA(A153:F153)=0,"",IF(AND(C153="Delivered",D153=""),"Resolve","No issue"))</x:f>
        <x:v>No issue</x:v>
      </x:c>
      <x:c r="I153" s="2" t="str">
        <x:f>IF(COUNTA(A153:F153)=0,"",IF(OR(NOT(ISNUMBER(E153)),E153&lt;'Inputs'!$B$8,E153&gt;'Inputs'!$B$6),"Resolve","No issue"))</x:f>
        <x:v>No issue</x:v>
      </x:c>
    </x:row>
    <x:row r="154" ht="25" customHeight="1">
      <x:c r="A154" s="6" t="str">
        <x:v>C-149</x:v>
      </x:c>
      <x:c r="B154" s="6" t="str">
        <x:v>A-149</x:v>
      </x:c>
      <x:c r="C154" s="6" t="str">
        <x:v>Delivered</x:v>
      </x:c>
      <x:c r="D154" s="6" t="str">
        <x:v>PROOF-149</x:v>
      </x:c>
      <x:c r="E154" s="7" t="n">
        <x:v>46307</x:v>
      </x:c>
      <x:c r="F154" s="6" t="str">
        <x:v>SRC-CLAIM-149</x:v>
      </x:c>
      <x:c r="G154" s="2" t="str">
        <x:f>IF(COUNTA(A154:F154)=0,"",IF(OR(A154="",B154="",COUNTIFS($A$6:$A$435,A154)&lt;&gt;1,COUNTIFS($B$6:$B$435,B154)&lt;&gt;1,COUNTIFS('Orders'!$A$6:$A$505,B154,'Orders'!$B$6:$B$505,'Inputs'!$B$5)&lt;&gt;1,AND(C154&lt;&gt;"Delivered",C154&lt;&gt;"Failed")),"Resolve","No issue"))</x:f>
        <x:v>No issue</x:v>
      </x:c>
      <x:c r="H154" s="2" t="str">
        <x:f>IF(COUNTA(A154:F154)=0,"",IF(AND(C154="Delivered",D154=""),"Resolve","No issue"))</x:f>
        <x:v>No issue</x:v>
      </x:c>
      <x:c r="I154" s="2" t="str">
        <x:f>IF(COUNTA(A154:F154)=0,"",IF(OR(NOT(ISNUMBER(E154)),E154&lt;'Inputs'!$B$8,E154&gt;'Inputs'!$B$6),"Resolve","No issue"))</x:f>
        <x:v>No issue</x:v>
      </x:c>
    </x:row>
    <x:row r="155" ht="25" customHeight="1">
      <x:c r="A155" s="6" t="str">
        <x:v>C-150</x:v>
      </x:c>
      <x:c r="B155" s="6" t="str">
        <x:v>A-150</x:v>
      </x:c>
      <x:c r="C155" s="6" t="str">
        <x:v>Delivered</x:v>
      </x:c>
      <x:c r="D155" s="6" t="str">
        <x:v>PROOF-150</x:v>
      </x:c>
      <x:c r="E155" s="7" t="n">
        <x:v>46307</x:v>
      </x:c>
      <x:c r="F155" s="6" t="str">
        <x:v>SRC-CLAIM-150</x:v>
      </x:c>
      <x:c r="G155" s="2" t="str">
        <x:f>IF(COUNTA(A155:F155)=0,"",IF(OR(A155="",B155="",COUNTIFS($A$6:$A$435,A155)&lt;&gt;1,COUNTIFS($B$6:$B$435,B155)&lt;&gt;1,COUNTIFS('Orders'!$A$6:$A$505,B155,'Orders'!$B$6:$B$505,'Inputs'!$B$5)&lt;&gt;1,AND(C155&lt;&gt;"Delivered",C155&lt;&gt;"Failed")),"Resolve","No issue"))</x:f>
        <x:v>No issue</x:v>
      </x:c>
      <x:c r="H155" s="2" t="str">
        <x:f>IF(COUNTA(A155:F155)=0,"",IF(AND(C155="Delivered",D155=""),"Resolve","No issue"))</x:f>
        <x:v>No issue</x:v>
      </x:c>
      <x:c r="I155" s="2" t="str">
        <x:f>IF(COUNTA(A155:F155)=0,"",IF(OR(NOT(ISNUMBER(E155)),E155&lt;'Inputs'!$B$8,E155&gt;'Inputs'!$B$6),"Resolve","No issue"))</x:f>
        <x:v>No issue</x:v>
      </x:c>
    </x:row>
    <x:row r="156" ht="25" customHeight="1">
      <x:c r="A156" s="6" t="str">
        <x:v>C-151</x:v>
      </x:c>
      <x:c r="B156" s="6" t="str">
        <x:v>A-151</x:v>
      </x:c>
      <x:c r="C156" s="6" t="str">
        <x:v>Delivered</x:v>
      </x:c>
      <x:c r="D156" s="6" t="str">
        <x:v>PROOF-151</x:v>
      </x:c>
      <x:c r="E156" s="7" t="n">
        <x:v>46307</x:v>
      </x:c>
      <x:c r="F156" s="6" t="str">
        <x:v>SRC-CLAIM-151</x:v>
      </x:c>
      <x:c r="G156" s="2" t="str">
        <x:f>IF(COUNTA(A156:F156)=0,"",IF(OR(A156="",B156="",COUNTIFS($A$6:$A$435,A156)&lt;&gt;1,COUNTIFS($B$6:$B$435,B156)&lt;&gt;1,COUNTIFS('Orders'!$A$6:$A$505,B156,'Orders'!$B$6:$B$505,'Inputs'!$B$5)&lt;&gt;1,AND(C156&lt;&gt;"Delivered",C156&lt;&gt;"Failed")),"Resolve","No issue"))</x:f>
        <x:v>No issue</x:v>
      </x:c>
      <x:c r="H156" s="2" t="str">
        <x:f>IF(COUNTA(A156:F156)=0,"",IF(AND(C156="Delivered",D156=""),"Resolve","No issue"))</x:f>
        <x:v>No issue</x:v>
      </x:c>
      <x:c r="I156" s="2" t="str">
        <x:f>IF(COUNTA(A156:F156)=0,"",IF(OR(NOT(ISNUMBER(E156)),E156&lt;'Inputs'!$B$8,E156&gt;'Inputs'!$B$6),"Resolve","No issue"))</x:f>
        <x:v>No issue</x:v>
      </x:c>
    </x:row>
    <x:row r="157" ht="25" customHeight="1">
      <x:c r="A157" s="6" t="str">
        <x:v>C-152</x:v>
      </x:c>
      <x:c r="B157" s="6" t="str">
        <x:v>A-152</x:v>
      </x:c>
      <x:c r="C157" s="6" t="str">
        <x:v>Delivered</x:v>
      </x:c>
      <x:c r="D157" s="6" t="str">
        <x:v>PROOF-152</x:v>
      </x:c>
      <x:c r="E157" s="7" t="n">
        <x:v>46307</x:v>
      </x:c>
      <x:c r="F157" s="6" t="str">
        <x:v>SRC-CLAIM-152</x:v>
      </x:c>
      <x:c r="G157" s="2" t="str">
        <x:f>IF(COUNTA(A157:F157)=0,"",IF(OR(A157="",B157="",COUNTIFS($A$6:$A$435,A157)&lt;&gt;1,COUNTIFS($B$6:$B$435,B157)&lt;&gt;1,COUNTIFS('Orders'!$A$6:$A$505,B157,'Orders'!$B$6:$B$505,'Inputs'!$B$5)&lt;&gt;1,AND(C157&lt;&gt;"Delivered",C157&lt;&gt;"Failed")),"Resolve","No issue"))</x:f>
        <x:v>No issue</x:v>
      </x:c>
      <x:c r="H157" s="2" t="str">
        <x:f>IF(COUNTA(A157:F157)=0,"",IF(AND(C157="Delivered",D157=""),"Resolve","No issue"))</x:f>
        <x:v>No issue</x:v>
      </x:c>
      <x:c r="I157" s="2" t="str">
        <x:f>IF(COUNTA(A157:F157)=0,"",IF(OR(NOT(ISNUMBER(E157)),E157&lt;'Inputs'!$B$8,E157&gt;'Inputs'!$B$6),"Resolve","No issue"))</x:f>
        <x:v>No issue</x:v>
      </x:c>
    </x:row>
    <x:row r="158" ht="25" customHeight="1">
      <x:c r="A158" s="6" t="str">
        <x:v>C-153</x:v>
      </x:c>
      <x:c r="B158" s="6" t="str">
        <x:v>A-153</x:v>
      </x:c>
      <x:c r="C158" s="6" t="str">
        <x:v>Delivered</x:v>
      </x:c>
      <x:c r="D158" s="6" t="str">
        <x:v>PROOF-153</x:v>
      </x:c>
      <x:c r="E158" s="7" t="n">
        <x:v>46307</x:v>
      </x:c>
      <x:c r="F158" s="6" t="str">
        <x:v>SRC-CLAIM-153</x:v>
      </x:c>
      <x:c r="G158" s="2" t="str">
        <x:f>IF(COUNTA(A158:F158)=0,"",IF(OR(A158="",B158="",COUNTIFS($A$6:$A$435,A158)&lt;&gt;1,COUNTIFS($B$6:$B$435,B158)&lt;&gt;1,COUNTIFS('Orders'!$A$6:$A$505,B158,'Orders'!$B$6:$B$505,'Inputs'!$B$5)&lt;&gt;1,AND(C158&lt;&gt;"Delivered",C158&lt;&gt;"Failed")),"Resolve","No issue"))</x:f>
        <x:v>No issue</x:v>
      </x:c>
      <x:c r="H158" s="2" t="str">
        <x:f>IF(COUNTA(A158:F158)=0,"",IF(AND(C158="Delivered",D158=""),"Resolve","No issue"))</x:f>
        <x:v>No issue</x:v>
      </x:c>
      <x:c r="I158" s="2" t="str">
        <x:f>IF(COUNTA(A158:F158)=0,"",IF(OR(NOT(ISNUMBER(E158)),E158&lt;'Inputs'!$B$8,E158&gt;'Inputs'!$B$6),"Resolve","No issue"))</x:f>
        <x:v>No issue</x:v>
      </x:c>
    </x:row>
    <x:row r="159" ht="25" customHeight="1">
      <x:c r="A159" s="6" t="str">
        <x:v>C-154</x:v>
      </x:c>
      <x:c r="B159" s="6" t="str">
        <x:v>A-154</x:v>
      </x:c>
      <x:c r="C159" s="6" t="str">
        <x:v>Delivered</x:v>
      </x:c>
      <x:c r="D159" s="6" t="str">
        <x:v>PROOF-154</x:v>
      </x:c>
      <x:c r="E159" s="7" t="n">
        <x:v>46307</x:v>
      </x:c>
      <x:c r="F159" s="6" t="str">
        <x:v>SRC-CLAIM-154</x:v>
      </x:c>
      <x:c r="G159" s="2" t="str">
        <x:f>IF(COUNTA(A159:F159)=0,"",IF(OR(A159="",B159="",COUNTIFS($A$6:$A$435,A159)&lt;&gt;1,COUNTIFS($B$6:$B$435,B159)&lt;&gt;1,COUNTIFS('Orders'!$A$6:$A$505,B159,'Orders'!$B$6:$B$505,'Inputs'!$B$5)&lt;&gt;1,AND(C159&lt;&gt;"Delivered",C159&lt;&gt;"Failed")),"Resolve","No issue"))</x:f>
        <x:v>No issue</x:v>
      </x:c>
      <x:c r="H159" s="2" t="str">
        <x:f>IF(COUNTA(A159:F159)=0,"",IF(AND(C159="Delivered",D159=""),"Resolve","No issue"))</x:f>
        <x:v>No issue</x:v>
      </x:c>
      <x:c r="I159" s="2" t="str">
        <x:f>IF(COUNTA(A159:F159)=0,"",IF(OR(NOT(ISNUMBER(E159)),E159&lt;'Inputs'!$B$8,E159&gt;'Inputs'!$B$6),"Resolve","No issue"))</x:f>
        <x:v>No issue</x:v>
      </x:c>
    </x:row>
    <x:row r="160" ht="25" customHeight="1">
      <x:c r="A160" s="6" t="str">
        <x:v>C-155</x:v>
      </x:c>
      <x:c r="B160" s="6" t="str">
        <x:v>A-155</x:v>
      </x:c>
      <x:c r="C160" s="6" t="str">
        <x:v>Delivered</x:v>
      </x:c>
      <x:c r="D160" s="6" t="str">
        <x:v>PROOF-155</x:v>
      </x:c>
      <x:c r="E160" s="7" t="n">
        <x:v>46307</x:v>
      </x:c>
      <x:c r="F160" s="6" t="str">
        <x:v>SRC-CLAIM-155</x:v>
      </x:c>
      <x:c r="G160" s="2" t="str">
        <x:f>IF(COUNTA(A160:F160)=0,"",IF(OR(A160="",B160="",COUNTIFS($A$6:$A$435,A160)&lt;&gt;1,COUNTIFS($B$6:$B$435,B160)&lt;&gt;1,COUNTIFS('Orders'!$A$6:$A$505,B160,'Orders'!$B$6:$B$505,'Inputs'!$B$5)&lt;&gt;1,AND(C160&lt;&gt;"Delivered",C160&lt;&gt;"Failed")),"Resolve","No issue"))</x:f>
        <x:v>No issue</x:v>
      </x:c>
      <x:c r="H160" s="2" t="str">
        <x:f>IF(COUNTA(A160:F160)=0,"",IF(AND(C160="Delivered",D160=""),"Resolve","No issue"))</x:f>
        <x:v>No issue</x:v>
      </x:c>
      <x:c r="I160" s="2" t="str">
        <x:f>IF(COUNTA(A160:F160)=0,"",IF(OR(NOT(ISNUMBER(E160)),E160&lt;'Inputs'!$B$8,E160&gt;'Inputs'!$B$6),"Resolve","No issue"))</x:f>
        <x:v>No issue</x:v>
      </x:c>
    </x:row>
    <x:row r="161" ht="25" customHeight="1">
      <x:c r="A161" s="6" t="str">
        <x:v>C-156</x:v>
      </x:c>
      <x:c r="B161" s="6" t="str">
        <x:v>A-156</x:v>
      </x:c>
      <x:c r="C161" s="6" t="str">
        <x:v>Delivered</x:v>
      </x:c>
      <x:c r="D161" s="6" t="str">
        <x:v>PROOF-156</x:v>
      </x:c>
      <x:c r="E161" s="7" t="n">
        <x:v>46307</x:v>
      </x:c>
      <x:c r="F161" s="6" t="str">
        <x:v>SRC-CLAIM-156</x:v>
      </x:c>
      <x:c r="G161" s="2" t="str">
        <x:f>IF(COUNTA(A161:F161)=0,"",IF(OR(A161="",B161="",COUNTIFS($A$6:$A$435,A161)&lt;&gt;1,COUNTIFS($B$6:$B$435,B161)&lt;&gt;1,COUNTIFS('Orders'!$A$6:$A$505,B161,'Orders'!$B$6:$B$505,'Inputs'!$B$5)&lt;&gt;1,AND(C161&lt;&gt;"Delivered",C161&lt;&gt;"Failed")),"Resolve","No issue"))</x:f>
        <x:v>No issue</x:v>
      </x:c>
      <x:c r="H161" s="2" t="str">
        <x:f>IF(COUNTA(A161:F161)=0,"",IF(AND(C161="Delivered",D161=""),"Resolve","No issue"))</x:f>
        <x:v>No issue</x:v>
      </x:c>
      <x:c r="I161" s="2" t="str">
        <x:f>IF(COUNTA(A161:F161)=0,"",IF(OR(NOT(ISNUMBER(E161)),E161&lt;'Inputs'!$B$8,E161&gt;'Inputs'!$B$6),"Resolve","No issue"))</x:f>
        <x:v>No issue</x:v>
      </x:c>
    </x:row>
    <x:row r="162" ht="25" customHeight="1">
      <x:c r="A162" s="6" t="str">
        <x:v>C-157</x:v>
      </x:c>
      <x:c r="B162" s="6" t="str">
        <x:v>A-157</x:v>
      </x:c>
      <x:c r="C162" s="6" t="str">
        <x:v>Delivered</x:v>
      </x:c>
      <x:c r="D162" s="6" t="str">
        <x:v>PROOF-157</x:v>
      </x:c>
      <x:c r="E162" s="7" t="n">
        <x:v>46307</x:v>
      </x:c>
      <x:c r="F162" s="6" t="str">
        <x:v>SRC-CLAIM-157</x:v>
      </x:c>
      <x:c r="G162" s="2" t="str">
        <x:f>IF(COUNTA(A162:F162)=0,"",IF(OR(A162="",B162="",COUNTIFS($A$6:$A$435,A162)&lt;&gt;1,COUNTIFS($B$6:$B$435,B162)&lt;&gt;1,COUNTIFS('Orders'!$A$6:$A$505,B162,'Orders'!$B$6:$B$505,'Inputs'!$B$5)&lt;&gt;1,AND(C162&lt;&gt;"Delivered",C162&lt;&gt;"Failed")),"Resolve","No issue"))</x:f>
        <x:v>No issue</x:v>
      </x:c>
      <x:c r="H162" s="2" t="str">
        <x:f>IF(COUNTA(A162:F162)=0,"",IF(AND(C162="Delivered",D162=""),"Resolve","No issue"))</x:f>
        <x:v>No issue</x:v>
      </x:c>
      <x:c r="I162" s="2" t="str">
        <x:f>IF(COUNTA(A162:F162)=0,"",IF(OR(NOT(ISNUMBER(E162)),E162&lt;'Inputs'!$B$8,E162&gt;'Inputs'!$B$6),"Resolve","No issue"))</x:f>
        <x:v>No issue</x:v>
      </x:c>
    </x:row>
    <x:row r="163" ht="25" customHeight="1">
      <x:c r="A163" s="6" t="str">
        <x:v>C-158</x:v>
      </x:c>
      <x:c r="B163" s="6" t="str">
        <x:v>A-158</x:v>
      </x:c>
      <x:c r="C163" s="6" t="str">
        <x:v>Delivered</x:v>
      </x:c>
      <x:c r="D163" s="6" t="str">
        <x:v>PROOF-158</x:v>
      </x:c>
      <x:c r="E163" s="7" t="n">
        <x:v>46307</x:v>
      </x:c>
      <x:c r="F163" s="6" t="str">
        <x:v>SRC-CLAIM-158</x:v>
      </x:c>
      <x:c r="G163" s="2" t="str">
        <x:f>IF(COUNTA(A163:F163)=0,"",IF(OR(A163="",B163="",COUNTIFS($A$6:$A$435,A163)&lt;&gt;1,COUNTIFS($B$6:$B$435,B163)&lt;&gt;1,COUNTIFS('Orders'!$A$6:$A$505,B163,'Orders'!$B$6:$B$505,'Inputs'!$B$5)&lt;&gt;1,AND(C163&lt;&gt;"Delivered",C163&lt;&gt;"Failed")),"Resolve","No issue"))</x:f>
        <x:v>No issue</x:v>
      </x:c>
      <x:c r="H163" s="2" t="str">
        <x:f>IF(COUNTA(A163:F163)=0,"",IF(AND(C163="Delivered",D163=""),"Resolve","No issue"))</x:f>
        <x:v>No issue</x:v>
      </x:c>
      <x:c r="I163" s="2" t="str">
        <x:f>IF(COUNTA(A163:F163)=0,"",IF(OR(NOT(ISNUMBER(E163)),E163&lt;'Inputs'!$B$8,E163&gt;'Inputs'!$B$6),"Resolve","No issue"))</x:f>
        <x:v>No issue</x:v>
      </x:c>
    </x:row>
    <x:row r="164" ht="25" customHeight="1">
      <x:c r="A164" s="6" t="str">
        <x:v>C-159</x:v>
      </x:c>
      <x:c r="B164" s="6" t="str">
        <x:v>A-159</x:v>
      </x:c>
      <x:c r="C164" s="6" t="str">
        <x:v>Delivered</x:v>
      </x:c>
      <x:c r="D164" s="6" t="str">
        <x:v>PROOF-159</x:v>
      </x:c>
      <x:c r="E164" s="7" t="n">
        <x:v>46307</x:v>
      </x:c>
      <x:c r="F164" s="6" t="str">
        <x:v>SRC-CLAIM-159</x:v>
      </x:c>
      <x:c r="G164" s="2" t="str">
        <x:f>IF(COUNTA(A164:F164)=0,"",IF(OR(A164="",B164="",COUNTIFS($A$6:$A$435,A164)&lt;&gt;1,COUNTIFS($B$6:$B$435,B164)&lt;&gt;1,COUNTIFS('Orders'!$A$6:$A$505,B164,'Orders'!$B$6:$B$505,'Inputs'!$B$5)&lt;&gt;1,AND(C164&lt;&gt;"Delivered",C164&lt;&gt;"Failed")),"Resolve","No issue"))</x:f>
        <x:v>No issue</x:v>
      </x:c>
      <x:c r="H164" s="2" t="str">
        <x:f>IF(COUNTA(A164:F164)=0,"",IF(AND(C164="Delivered",D164=""),"Resolve","No issue"))</x:f>
        <x:v>No issue</x:v>
      </x:c>
      <x:c r="I164" s="2" t="str">
        <x:f>IF(COUNTA(A164:F164)=0,"",IF(OR(NOT(ISNUMBER(E164)),E164&lt;'Inputs'!$B$8,E164&gt;'Inputs'!$B$6),"Resolve","No issue"))</x:f>
        <x:v>No issue</x:v>
      </x:c>
    </x:row>
    <x:row r="165" ht="25" customHeight="1">
      <x:c r="A165" s="6" t="str">
        <x:v>C-160</x:v>
      </x:c>
      <x:c r="B165" s="6" t="str">
        <x:v>A-160</x:v>
      </x:c>
      <x:c r="C165" s="6" t="str">
        <x:v>Delivered</x:v>
      </x:c>
      <x:c r="D165" s="6" t="str">
        <x:v>PROOF-160</x:v>
      </x:c>
      <x:c r="E165" s="7" t="n">
        <x:v>46307</x:v>
      </x:c>
      <x:c r="F165" s="6" t="str">
        <x:v>SRC-CLAIM-160</x:v>
      </x:c>
      <x:c r="G165" s="2" t="str">
        <x:f>IF(COUNTA(A165:F165)=0,"",IF(OR(A165="",B165="",COUNTIFS($A$6:$A$435,A165)&lt;&gt;1,COUNTIFS($B$6:$B$435,B165)&lt;&gt;1,COUNTIFS('Orders'!$A$6:$A$505,B165,'Orders'!$B$6:$B$505,'Inputs'!$B$5)&lt;&gt;1,AND(C165&lt;&gt;"Delivered",C165&lt;&gt;"Failed")),"Resolve","No issue"))</x:f>
        <x:v>No issue</x:v>
      </x:c>
      <x:c r="H165" s="2" t="str">
        <x:f>IF(COUNTA(A165:F165)=0,"",IF(AND(C165="Delivered",D165=""),"Resolve","No issue"))</x:f>
        <x:v>No issue</x:v>
      </x:c>
      <x:c r="I165" s="2" t="str">
        <x:f>IF(COUNTA(A165:F165)=0,"",IF(OR(NOT(ISNUMBER(E165)),E165&lt;'Inputs'!$B$8,E165&gt;'Inputs'!$B$6),"Resolve","No issue"))</x:f>
        <x:v>No issue</x:v>
      </x:c>
    </x:row>
    <x:row r="166" ht="25" customHeight="1">
      <x:c r="A166" s="6" t="str">
        <x:v>C-161</x:v>
      </x:c>
      <x:c r="B166" s="6" t="str">
        <x:v>A-161</x:v>
      </x:c>
      <x:c r="C166" s="6" t="str">
        <x:v>Delivered</x:v>
      </x:c>
      <x:c r="D166" s="6" t="str">
        <x:v>PROOF-161</x:v>
      </x:c>
      <x:c r="E166" s="7" t="n">
        <x:v>46307</x:v>
      </x:c>
      <x:c r="F166" s="6" t="str">
        <x:v>SRC-CLAIM-161</x:v>
      </x:c>
      <x:c r="G166" s="2" t="str">
        <x:f>IF(COUNTA(A166:F166)=0,"",IF(OR(A166="",B166="",COUNTIFS($A$6:$A$435,A166)&lt;&gt;1,COUNTIFS($B$6:$B$435,B166)&lt;&gt;1,COUNTIFS('Orders'!$A$6:$A$505,B166,'Orders'!$B$6:$B$505,'Inputs'!$B$5)&lt;&gt;1,AND(C166&lt;&gt;"Delivered",C166&lt;&gt;"Failed")),"Resolve","No issue"))</x:f>
        <x:v>No issue</x:v>
      </x:c>
      <x:c r="H166" s="2" t="str">
        <x:f>IF(COUNTA(A166:F166)=0,"",IF(AND(C166="Delivered",D166=""),"Resolve","No issue"))</x:f>
        <x:v>No issue</x:v>
      </x:c>
      <x:c r="I166" s="2" t="str">
        <x:f>IF(COUNTA(A166:F166)=0,"",IF(OR(NOT(ISNUMBER(E166)),E166&lt;'Inputs'!$B$8,E166&gt;'Inputs'!$B$6),"Resolve","No issue"))</x:f>
        <x:v>No issue</x:v>
      </x:c>
    </x:row>
    <x:row r="167" ht="25" customHeight="1">
      <x:c r="A167" s="6" t="str">
        <x:v>C-162</x:v>
      </x:c>
      <x:c r="B167" s="6" t="str">
        <x:v>A-162</x:v>
      </x:c>
      <x:c r="C167" s="6" t="str">
        <x:v>Delivered</x:v>
      </x:c>
      <x:c r="D167" s="6" t="str">
        <x:v>PROOF-162</x:v>
      </x:c>
      <x:c r="E167" s="7" t="n">
        <x:v>46307</x:v>
      </x:c>
      <x:c r="F167" s="6" t="str">
        <x:v>SRC-CLAIM-162</x:v>
      </x:c>
      <x:c r="G167" s="2" t="str">
        <x:f>IF(COUNTA(A167:F167)=0,"",IF(OR(A167="",B167="",COUNTIFS($A$6:$A$435,A167)&lt;&gt;1,COUNTIFS($B$6:$B$435,B167)&lt;&gt;1,COUNTIFS('Orders'!$A$6:$A$505,B167,'Orders'!$B$6:$B$505,'Inputs'!$B$5)&lt;&gt;1,AND(C167&lt;&gt;"Delivered",C167&lt;&gt;"Failed")),"Resolve","No issue"))</x:f>
        <x:v>No issue</x:v>
      </x:c>
      <x:c r="H167" s="2" t="str">
        <x:f>IF(COUNTA(A167:F167)=0,"",IF(AND(C167="Delivered",D167=""),"Resolve","No issue"))</x:f>
        <x:v>No issue</x:v>
      </x:c>
      <x:c r="I167" s="2" t="str">
        <x:f>IF(COUNTA(A167:F167)=0,"",IF(OR(NOT(ISNUMBER(E167)),E167&lt;'Inputs'!$B$8,E167&gt;'Inputs'!$B$6),"Resolve","No issue"))</x:f>
        <x:v>No issue</x:v>
      </x:c>
    </x:row>
    <x:row r="168" ht="25" customHeight="1">
      <x:c r="A168" s="6" t="str">
        <x:v>C-163</x:v>
      </x:c>
      <x:c r="B168" s="6" t="str">
        <x:v>A-163</x:v>
      </x:c>
      <x:c r="C168" s="6" t="str">
        <x:v>Delivered</x:v>
      </x:c>
      <x:c r="D168" s="6" t="str">
        <x:v>PROOF-163</x:v>
      </x:c>
      <x:c r="E168" s="7" t="n">
        <x:v>46307</x:v>
      </x:c>
      <x:c r="F168" s="6" t="str">
        <x:v>SRC-CLAIM-163</x:v>
      </x:c>
      <x:c r="G168" s="2" t="str">
        <x:f>IF(COUNTA(A168:F168)=0,"",IF(OR(A168="",B168="",COUNTIFS($A$6:$A$435,A168)&lt;&gt;1,COUNTIFS($B$6:$B$435,B168)&lt;&gt;1,COUNTIFS('Orders'!$A$6:$A$505,B168,'Orders'!$B$6:$B$505,'Inputs'!$B$5)&lt;&gt;1,AND(C168&lt;&gt;"Delivered",C168&lt;&gt;"Failed")),"Resolve","No issue"))</x:f>
        <x:v>No issue</x:v>
      </x:c>
      <x:c r="H168" s="2" t="str">
        <x:f>IF(COUNTA(A168:F168)=0,"",IF(AND(C168="Delivered",D168=""),"Resolve","No issue"))</x:f>
        <x:v>No issue</x:v>
      </x:c>
      <x:c r="I168" s="2" t="str">
        <x:f>IF(COUNTA(A168:F168)=0,"",IF(OR(NOT(ISNUMBER(E168)),E168&lt;'Inputs'!$B$8,E168&gt;'Inputs'!$B$6),"Resolve","No issue"))</x:f>
        <x:v>No issue</x:v>
      </x:c>
    </x:row>
    <x:row r="169" ht="25" customHeight="1">
      <x:c r="A169" s="6" t="str">
        <x:v>C-164</x:v>
      </x:c>
      <x:c r="B169" s="6" t="str">
        <x:v>A-164</x:v>
      </x:c>
      <x:c r="C169" s="6" t="str">
        <x:v>Delivered</x:v>
      </x:c>
      <x:c r="D169" s="6" t="str">
        <x:v>PROOF-164</x:v>
      </x:c>
      <x:c r="E169" s="7" t="n">
        <x:v>46307</x:v>
      </x:c>
      <x:c r="F169" s="6" t="str">
        <x:v>SRC-CLAIM-164</x:v>
      </x:c>
      <x:c r="G169" s="2" t="str">
        <x:f>IF(COUNTA(A169:F169)=0,"",IF(OR(A169="",B169="",COUNTIFS($A$6:$A$435,A169)&lt;&gt;1,COUNTIFS($B$6:$B$435,B169)&lt;&gt;1,COUNTIFS('Orders'!$A$6:$A$505,B169,'Orders'!$B$6:$B$505,'Inputs'!$B$5)&lt;&gt;1,AND(C169&lt;&gt;"Delivered",C169&lt;&gt;"Failed")),"Resolve","No issue"))</x:f>
        <x:v>No issue</x:v>
      </x:c>
      <x:c r="H169" s="2" t="str">
        <x:f>IF(COUNTA(A169:F169)=0,"",IF(AND(C169="Delivered",D169=""),"Resolve","No issue"))</x:f>
        <x:v>No issue</x:v>
      </x:c>
      <x:c r="I169" s="2" t="str">
        <x:f>IF(COUNTA(A169:F169)=0,"",IF(OR(NOT(ISNUMBER(E169)),E169&lt;'Inputs'!$B$8,E169&gt;'Inputs'!$B$6),"Resolve","No issue"))</x:f>
        <x:v>No issue</x:v>
      </x:c>
    </x:row>
    <x:row r="170" ht="25" customHeight="1">
      <x:c r="A170" s="6" t="str">
        <x:v>C-165</x:v>
      </x:c>
      <x:c r="B170" s="6" t="str">
        <x:v>A-165</x:v>
      </x:c>
      <x:c r="C170" s="6" t="str">
        <x:v>Delivered</x:v>
      </x:c>
      <x:c r="D170" s="6" t="str">
        <x:v>PROOF-165</x:v>
      </x:c>
      <x:c r="E170" s="7" t="n">
        <x:v>46307</x:v>
      </x:c>
      <x:c r="F170" s="6" t="str">
        <x:v>SRC-CLAIM-165</x:v>
      </x:c>
      <x:c r="G170" s="2" t="str">
        <x:f>IF(COUNTA(A170:F170)=0,"",IF(OR(A170="",B170="",COUNTIFS($A$6:$A$435,A170)&lt;&gt;1,COUNTIFS($B$6:$B$435,B170)&lt;&gt;1,COUNTIFS('Orders'!$A$6:$A$505,B170,'Orders'!$B$6:$B$505,'Inputs'!$B$5)&lt;&gt;1,AND(C170&lt;&gt;"Delivered",C170&lt;&gt;"Failed")),"Resolve","No issue"))</x:f>
        <x:v>No issue</x:v>
      </x:c>
      <x:c r="H170" s="2" t="str">
        <x:f>IF(COUNTA(A170:F170)=0,"",IF(AND(C170="Delivered",D170=""),"Resolve","No issue"))</x:f>
        <x:v>No issue</x:v>
      </x:c>
      <x:c r="I170" s="2" t="str">
        <x:f>IF(COUNTA(A170:F170)=0,"",IF(OR(NOT(ISNUMBER(E170)),E170&lt;'Inputs'!$B$8,E170&gt;'Inputs'!$B$6),"Resolve","No issue"))</x:f>
        <x:v>No issue</x:v>
      </x:c>
    </x:row>
    <x:row r="171" ht="25" customHeight="1">
      <x:c r="A171" s="6" t="str">
        <x:v>C-166</x:v>
      </x:c>
      <x:c r="B171" s="6" t="str">
        <x:v>A-166</x:v>
      </x:c>
      <x:c r="C171" s="6" t="str">
        <x:v>Delivered</x:v>
      </x:c>
      <x:c r="D171" s="6" t="str">
        <x:v>PROOF-166</x:v>
      </x:c>
      <x:c r="E171" s="7" t="n">
        <x:v>46307</x:v>
      </x:c>
      <x:c r="F171" s="6" t="str">
        <x:v>SRC-CLAIM-166</x:v>
      </x:c>
      <x:c r="G171" s="2" t="str">
        <x:f>IF(COUNTA(A171:F171)=0,"",IF(OR(A171="",B171="",COUNTIFS($A$6:$A$435,A171)&lt;&gt;1,COUNTIFS($B$6:$B$435,B171)&lt;&gt;1,COUNTIFS('Orders'!$A$6:$A$505,B171,'Orders'!$B$6:$B$505,'Inputs'!$B$5)&lt;&gt;1,AND(C171&lt;&gt;"Delivered",C171&lt;&gt;"Failed")),"Resolve","No issue"))</x:f>
        <x:v>No issue</x:v>
      </x:c>
      <x:c r="H171" s="2" t="str">
        <x:f>IF(COUNTA(A171:F171)=0,"",IF(AND(C171="Delivered",D171=""),"Resolve","No issue"))</x:f>
        <x:v>No issue</x:v>
      </x:c>
      <x:c r="I171" s="2" t="str">
        <x:f>IF(COUNTA(A171:F171)=0,"",IF(OR(NOT(ISNUMBER(E171)),E171&lt;'Inputs'!$B$8,E171&gt;'Inputs'!$B$6),"Resolve","No issue"))</x:f>
        <x:v>No issue</x:v>
      </x:c>
    </x:row>
    <x:row r="172" ht="25" customHeight="1">
      <x:c r="A172" s="6" t="str">
        <x:v>C-167</x:v>
      </x:c>
      <x:c r="B172" s="6" t="str">
        <x:v>A-167</x:v>
      </x:c>
      <x:c r="C172" s="6" t="str">
        <x:v>Delivered</x:v>
      </x:c>
      <x:c r="D172" s="6" t="str">
        <x:v>PROOF-167</x:v>
      </x:c>
      <x:c r="E172" s="7" t="n">
        <x:v>46307</x:v>
      </x:c>
      <x:c r="F172" s="6" t="str">
        <x:v>SRC-CLAIM-167</x:v>
      </x:c>
      <x:c r="G172" s="2" t="str">
        <x:f>IF(COUNTA(A172:F172)=0,"",IF(OR(A172="",B172="",COUNTIFS($A$6:$A$435,A172)&lt;&gt;1,COUNTIFS($B$6:$B$435,B172)&lt;&gt;1,COUNTIFS('Orders'!$A$6:$A$505,B172,'Orders'!$B$6:$B$505,'Inputs'!$B$5)&lt;&gt;1,AND(C172&lt;&gt;"Delivered",C172&lt;&gt;"Failed")),"Resolve","No issue"))</x:f>
        <x:v>No issue</x:v>
      </x:c>
      <x:c r="H172" s="2" t="str">
        <x:f>IF(COUNTA(A172:F172)=0,"",IF(AND(C172="Delivered",D172=""),"Resolve","No issue"))</x:f>
        <x:v>No issue</x:v>
      </x:c>
      <x:c r="I172" s="2" t="str">
        <x:f>IF(COUNTA(A172:F172)=0,"",IF(OR(NOT(ISNUMBER(E172)),E172&lt;'Inputs'!$B$8,E172&gt;'Inputs'!$B$6),"Resolve","No issue"))</x:f>
        <x:v>No issue</x:v>
      </x:c>
    </x:row>
    <x:row r="173" ht="25" customHeight="1">
      <x:c r="A173" s="6" t="str">
        <x:v>C-168</x:v>
      </x:c>
      <x:c r="B173" s="6" t="str">
        <x:v>A-168</x:v>
      </x:c>
      <x:c r="C173" s="6" t="str">
        <x:v>Delivered</x:v>
      </x:c>
      <x:c r="D173" s="6" t="str">
        <x:v>PROOF-168</x:v>
      </x:c>
      <x:c r="E173" s="7" t="n">
        <x:v>46307</x:v>
      </x:c>
      <x:c r="F173" s="6" t="str">
        <x:v>SRC-CLAIM-168</x:v>
      </x:c>
      <x:c r="G173" s="2" t="str">
        <x:f>IF(COUNTA(A173:F173)=0,"",IF(OR(A173="",B173="",COUNTIFS($A$6:$A$435,A173)&lt;&gt;1,COUNTIFS($B$6:$B$435,B173)&lt;&gt;1,COUNTIFS('Orders'!$A$6:$A$505,B173,'Orders'!$B$6:$B$505,'Inputs'!$B$5)&lt;&gt;1,AND(C173&lt;&gt;"Delivered",C173&lt;&gt;"Failed")),"Resolve","No issue"))</x:f>
        <x:v>No issue</x:v>
      </x:c>
      <x:c r="H173" s="2" t="str">
        <x:f>IF(COUNTA(A173:F173)=0,"",IF(AND(C173="Delivered",D173=""),"Resolve","No issue"))</x:f>
        <x:v>No issue</x:v>
      </x:c>
      <x:c r="I173" s="2" t="str">
        <x:f>IF(COUNTA(A173:F173)=0,"",IF(OR(NOT(ISNUMBER(E173)),E173&lt;'Inputs'!$B$8,E173&gt;'Inputs'!$B$6),"Resolve","No issue"))</x:f>
        <x:v>No issue</x:v>
      </x:c>
    </x:row>
    <x:row r="174" ht="25" customHeight="1">
      <x:c r="A174" s="6" t="str">
        <x:v>C-169</x:v>
      </x:c>
      <x:c r="B174" s="6" t="str">
        <x:v>A-169</x:v>
      </x:c>
      <x:c r="C174" s="6" t="str">
        <x:v>Delivered</x:v>
      </x:c>
      <x:c r="D174" s="6" t="str">
        <x:v>PROOF-169</x:v>
      </x:c>
      <x:c r="E174" s="7" t="n">
        <x:v>46307</x:v>
      </x:c>
      <x:c r="F174" s="6" t="str">
        <x:v>SRC-CLAIM-169</x:v>
      </x:c>
      <x:c r="G174" s="2" t="str">
        <x:f>IF(COUNTA(A174:F174)=0,"",IF(OR(A174="",B174="",COUNTIFS($A$6:$A$435,A174)&lt;&gt;1,COUNTIFS($B$6:$B$435,B174)&lt;&gt;1,COUNTIFS('Orders'!$A$6:$A$505,B174,'Orders'!$B$6:$B$505,'Inputs'!$B$5)&lt;&gt;1,AND(C174&lt;&gt;"Delivered",C174&lt;&gt;"Failed")),"Resolve","No issue"))</x:f>
        <x:v>No issue</x:v>
      </x:c>
      <x:c r="H174" s="2" t="str">
        <x:f>IF(COUNTA(A174:F174)=0,"",IF(AND(C174="Delivered",D174=""),"Resolve","No issue"))</x:f>
        <x:v>No issue</x:v>
      </x:c>
      <x:c r="I174" s="2" t="str">
        <x:f>IF(COUNTA(A174:F174)=0,"",IF(OR(NOT(ISNUMBER(E174)),E174&lt;'Inputs'!$B$8,E174&gt;'Inputs'!$B$6),"Resolve","No issue"))</x:f>
        <x:v>No issue</x:v>
      </x:c>
    </x:row>
    <x:row r="175" ht="25" customHeight="1">
      <x:c r="A175" s="6" t="str">
        <x:v>C-170</x:v>
      </x:c>
      <x:c r="B175" s="6" t="str">
        <x:v>A-170</x:v>
      </x:c>
      <x:c r="C175" s="6" t="str">
        <x:v>Delivered</x:v>
      </x:c>
      <x:c r="D175" s="6" t="str">
        <x:v>PROOF-170</x:v>
      </x:c>
      <x:c r="E175" s="7" t="n">
        <x:v>46307</x:v>
      </x:c>
      <x:c r="F175" s="6" t="str">
        <x:v>SRC-CLAIM-170</x:v>
      </x:c>
      <x:c r="G175" s="2" t="str">
        <x:f>IF(COUNTA(A175:F175)=0,"",IF(OR(A175="",B175="",COUNTIFS($A$6:$A$435,A175)&lt;&gt;1,COUNTIFS($B$6:$B$435,B175)&lt;&gt;1,COUNTIFS('Orders'!$A$6:$A$505,B175,'Orders'!$B$6:$B$505,'Inputs'!$B$5)&lt;&gt;1,AND(C175&lt;&gt;"Delivered",C175&lt;&gt;"Failed")),"Resolve","No issue"))</x:f>
        <x:v>No issue</x:v>
      </x:c>
      <x:c r="H175" s="2" t="str">
        <x:f>IF(COUNTA(A175:F175)=0,"",IF(AND(C175="Delivered",D175=""),"Resolve","No issue"))</x:f>
        <x:v>No issue</x:v>
      </x:c>
      <x:c r="I175" s="2" t="str">
        <x:f>IF(COUNTA(A175:F175)=0,"",IF(OR(NOT(ISNUMBER(E175)),E175&lt;'Inputs'!$B$8,E175&gt;'Inputs'!$B$6),"Resolve","No issue"))</x:f>
        <x:v>No issue</x:v>
      </x:c>
    </x:row>
    <x:row r="176" ht="25" customHeight="1">
      <x:c r="A176" s="6" t="str">
        <x:v>C-171</x:v>
      </x:c>
      <x:c r="B176" s="6" t="str">
        <x:v>A-171</x:v>
      </x:c>
      <x:c r="C176" s="6" t="str">
        <x:v>Delivered</x:v>
      </x:c>
      <x:c r="D176" s="6" t="str">
        <x:v>PROOF-171</x:v>
      </x:c>
      <x:c r="E176" s="7" t="n">
        <x:v>46307</x:v>
      </x:c>
      <x:c r="F176" s="6" t="str">
        <x:v>SRC-CLAIM-171</x:v>
      </x:c>
      <x:c r="G176" s="2" t="str">
        <x:f>IF(COUNTA(A176:F176)=0,"",IF(OR(A176="",B176="",COUNTIFS($A$6:$A$435,A176)&lt;&gt;1,COUNTIFS($B$6:$B$435,B176)&lt;&gt;1,COUNTIFS('Orders'!$A$6:$A$505,B176,'Orders'!$B$6:$B$505,'Inputs'!$B$5)&lt;&gt;1,AND(C176&lt;&gt;"Delivered",C176&lt;&gt;"Failed")),"Resolve","No issue"))</x:f>
        <x:v>No issue</x:v>
      </x:c>
      <x:c r="H176" s="2" t="str">
        <x:f>IF(COUNTA(A176:F176)=0,"",IF(AND(C176="Delivered",D176=""),"Resolve","No issue"))</x:f>
        <x:v>No issue</x:v>
      </x:c>
      <x:c r="I176" s="2" t="str">
        <x:f>IF(COUNTA(A176:F176)=0,"",IF(OR(NOT(ISNUMBER(E176)),E176&lt;'Inputs'!$B$8,E176&gt;'Inputs'!$B$6),"Resolve","No issue"))</x:f>
        <x:v>No issue</x:v>
      </x:c>
    </x:row>
    <x:row r="177" ht="25" customHeight="1">
      <x:c r="A177" s="6" t="str">
        <x:v>C-172</x:v>
      </x:c>
      <x:c r="B177" s="6" t="str">
        <x:v>A-172</x:v>
      </x:c>
      <x:c r="C177" s="6" t="str">
        <x:v>Delivered</x:v>
      </x:c>
      <x:c r="D177" s="6" t="str">
        <x:v>PROOF-172</x:v>
      </x:c>
      <x:c r="E177" s="7" t="n">
        <x:v>46307</x:v>
      </x:c>
      <x:c r="F177" s="6" t="str">
        <x:v>SRC-CLAIM-172</x:v>
      </x:c>
      <x:c r="G177" s="2" t="str">
        <x:f>IF(COUNTA(A177:F177)=0,"",IF(OR(A177="",B177="",COUNTIFS($A$6:$A$435,A177)&lt;&gt;1,COUNTIFS($B$6:$B$435,B177)&lt;&gt;1,COUNTIFS('Orders'!$A$6:$A$505,B177,'Orders'!$B$6:$B$505,'Inputs'!$B$5)&lt;&gt;1,AND(C177&lt;&gt;"Delivered",C177&lt;&gt;"Failed")),"Resolve","No issue"))</x:f>
        <x:v>No issue</x:v>
      </x:c>
      <x:c r="H177" s="2" t="str">
        <x:f>IF(COUNTA(A177:F177)=0,"",IF(AND(C177="Delivered",D177=""),"Resolve","No issue"))</x:f>
        <x:v>No issue</x:v>
      </x:c>
      <x:c r="I177" s="2" t="str">
        <x:f>IF(COUNTA(A177:F177)=0,"",IF(OR(NOT(ISNUMBER(E177)),E177&lt;'Inputs'!$B$8,E177&gt;'Inputs'!$B$6),"Resolve","No issue"))</x:f>
        <x:v>No issue</x:v>
      </x:c>
    </x:row>
    <x:row r="178" ht="25" customHeight="1">
      <x:c r="A178" s="6" t="str">
        <x:v>C-173</x:v>
      </x:c>
      <x:c r="B178" s="6" t="str">
        <x:v>A-173</x:v>
      </x:c>
      <x:c r="C178" s="6" t="str">
        <x:v>Delivered</x:v>
      </x:c>
      <x:c r="D178" s="6" t="str">
        <x:v>PROOF-173</x:v>
      </x:c>
      <x:c r="E178" s="7" t="n">
        <x:v>46307</x:v>
      </x:c>
      <x:c r="F178" s="6" t="str">
        <x:v>SRC-CLAIM-173</x:v>
      </x:c>
      <x:c r="G178" s="2" t="str">
        <x:f>IF(COUNTA(A178:F178)=0,"",IF(OR(A178="",B178="",COUNTIFS($A$6:$A$435,A178)&lt;&gt;1,COUNTIFS($B$6:$B$435,B178)&lt;&gt;1,COUNTIFS('Orders'!$A$6:$A$505,B178,'Orders'!$B$6:$B$505,'Inputs'!$B$5)&lt;&gt;1,AND(C178&lt;&gt;"Delivered",C178&lt;&gt;"Failed")),"Resolve","No issue"))</x:f>
        <x:v>No issue</x:v>
      </x:c>
      <x:c r="H178" s="2" t="str">
        <x:f>IF(COUNTA(A178:F178)=0,"",IF(AND(C178="Delivered",D178=""),"Resolve","No issue"))</x:f>
        <x:v>No issue</x:v>
      </x:c>
      <x:c r="I178" s="2" t="str">
        <x:f>IF(COUNTA(A178:F178)=0,"",IF(OR(NOT(ISNUMBER(E178)),E178&lt;'Inputs'!$B$8,E178&gt;'Inputs'!$B$6),"Resolve","No issue"))</x:f>
        <x:v>No issue</x:v>
      </x:c>
    </x:row>
    <x:row r="179" ht="25" customHeight="1">
      <x:c r="A179" s="6" t="str">
        <x:v>C-174</x:v>
      </x:c>
      <x:c r="B179" s="6" t="str">
        <x:v>A-174</x:v>
      </x:c>
      <x:c r="C179" s="6" t="str">
        <x:v>Delivered</x:v>
      </x:c>
      <x:c r="D179" s="6" t="str">
        <x:v>PROOF-174</x:v>
      </x:c>
      <x:c r="E179" s="7" t="n">
        <x:v>46307</x:v>
      </x:c>
      <x:c r="F179" s="6" t="str">
        <x:v>SRC-CLAIM-174</x:v>
      </x:c>
      <x:c r="G179" s="2" t="str">
        <x:f>IF(COUNTA(A179:F179)=0,"",IF(OR(A179="",B179="",COUNTIFS($A$6:$A$435,A179)&lt;&gt;1,COUNTIFS($B$6:$B$435,B179)&lt;&gt;1,COUNTIFS('Orders'!$A$6:$A$505,B179,'Orders'!$B$6:$B$505,'Inputs'!$B$5)&lt;&gt;1,AND(C179&lt;&gt;"Delivered",C179&lt;&gt;"Failed")),"Resolve","No issue"))</x:f>
        <x:v>No issue</x:v>
      </x:c>
      <x:c r="H179" s="2" t="str">
        <x:f>IF(COUNTA(A179:F179)=0,"",IF(AND(C179="Delivered",D179=""),"Resolve","No issue"))</x:f>
        <x:v>No issue</x:v>
      </x:c>
      <x:c r="I179" s="2" t="str">
        <x:f>IF(COUNTA(A179:F179)=0,"",IF(OR(NOT(ISNUMBER(E179)),E179&lt;'Inputs'!$B$8,E179&gt;'Inputs'!$B$6),"Resolve","No issue"))</x:f>
        <x:v>No issue</x:v>
      </x:c>
    </x:row>
    <x:row r="180" ht="25" customHeight="1">
      <x:c r="A180" s="6" t="str">
        <x:v>C-175</x:v>
      </x:c>
      <x:c r="B180" s="6" t="str">
        <x:v>A-175</x:v>
      </x:c>
      <x:c r="C180" s="6" t="str">
        <x:v>Delivered</x:v>
      </x:c>
      <x:c r="D180" s="6" t="str">
        <x:v>PROOF-175</x:v>
      </x:c>
      <x:c r="E180" s="7" t="n">
        <x:v>46307</x:v>
      </x:c>
      <x:c r="F180" s="6" t="str">
        <x:v>SRC-CLAIM-175</x:v>
      </x:c>
      <x:c r="G180" s="2" t="str">
        <x:f>IF(COUNTA(A180:F180)=0,"",IF(OR(A180="",B180="",COUNTIFS($A$6:$A$435,A180)&lt;&gt;1,COUNTIFS($B$6:$B$435,B180)&lt;&gt;1,COUNTIFS('Orders'!$A$6:$A$505,B180,'Orders'!$B$6:$B$505,'Inputs'!$B$5)&lt;&gt;1,AND(C180&lt;&gt;"Delivered",C180&lt;&gt;"Failed")),"Resolve","No issue"))</x:f>
        <x:v>No issue</x:v>
      </x:c>
      <x:c r="H180" s="2" t="str">
        <x:f>IF(COUNTA(A180:F180)=0,"",IF(AND(C180="Delivered",D180=""),"Resolve","No issue"))</x:f>
        <x:v>No issue</x:v>
      </x:c>
      <x:c r="I180" s="2" t="str">
        <x:f>IF(COUNTA(A180:F180)=0,"",IF(OR(NOT(ISNUMBER(E180)),E180&lt;'Inputs'!$B$8,E180&gt;'Inputs'!$B$6),"Resolve","No issue"))</x:f>
        <x:v>No issue</x:v>
      </x:c>
    </x:row>
    <x:row r="181" ht="25" customHeight="1">
      <x:c r="A181" s="6" t="str">
        <x:v>C-176</x:v>
      </x:c>
      <x:c r="B181" s="6" t="str">
        <x:v>A-176</x:v>
      </x:c>
      <x:c r="C181" s="6" t="str">
        <x:v>Delivered</x:v>
      </x:c>
      <x:c r="D181" s="6" t="str">
        <x:v>PROOF-176</x:v>
      </x:c>
      <x:c r="E181" s="7" t="n">
        <x:v>46307</x:v>
      </x:c>
      <x:c r="F181" s="6" t="str">
        <x:v>SRC-CLAIM-176</x:v>
      </x:c>
      <x:c r="G181" s="2" t="str">
        <x:f>IF(COUNTA(A181:F181)=0,"",IF(OR(A181="",B181="",COUNTIFS($A$6:$A$435,A181)&lt;&gt;1,COUNTIFS($B$6:$B$435,B181)&lt;&gt;1,COUNTIFS('Orders'!$A$6:$A$505,B181,'Orders'!$B$6:$B$505,'Inputs'!$B$5)&lt;&gt;1,AND(C181&lt;&gt;"Delivered",C181&lt;&gt;"Failed")),"Resolve","No issue"))</x:f>
        <x:v>No issue</x:v>
      </x:c>
      <x:c r="H181" s="2" t="str">
        <x:f>IF(COUNTA(A181:F181)=0,"",IF(AND(C181="Delivered",D181=""),"Resolve","No issue"))</x:f>
        <x:v>No issue</x:v>
      </x:c>
      <x:c r="I181" s="2" t="str">
        <x:f>IF(COUNTA(A181:F181)=0,"",IF(OR(NOT(ISNUMBER(E181)),E181&lt;'Inputs'!$B$8,E181&gt;'Inputs'!$B$6),"Resolve","No issue"))</x:f>
        <x:v>No issue</x:v>
      </x:c>
    </x:row>
    <x:row r="182" ht="25" customHeight="1">
      <x:c r="A182" s="6" t="str">
        <x:v>C-177</x:v>
      </x:c>
      <x:c r="B182" s="6" t="str">
        <x:v>A-177</x:v>
      </x:c>
      <x:c r="C182" s="6" t="str">
        <x:v>Delivered</x:v>
      </x:c>
      <x:c r="D182" s="6" t="str">
        <x:v>PROOF-177</x:v>
      </x:c>
      <x:c r="E182" s="7" t="n">
        <x:v>46307</x:v>
      </x:c>
      <x:c r="F182" s="6" t="str">
        <x:v>SRC-CLAIM-177</x:v>
      </x:c>
      <x:c r="G182" s="2" t="str">
        <x:f>IF(COUNTA(A182:F182)=0,"",IF(OR(A182="",B182="",COUNTIFS($A$6:$A$435,A182)&lt;&gt;1,COUNTIFS($B$6:$B$435,B182)&lt;&gt;1,COUNTIFS('Orders'!$A$6:$A$505,B182,'Orders'!$B$6:$B$505,'Inputs'!$B$5)&lt;&gt;1,AND(C182&lt;&gt;"Delivered",C182&lt;&gt;"Failed")),"Resolve","No issue"))</x:f>
        <x:v>No issue</x:v>
      </x:c>
      <x:c r="H182" s="2" t="str">
        <x:f>IF(COUNTA(A182:F182)=0,"",IF(AND(C182="Delivered",D182=""),"Resolve","No issue"))</x:f>
        <x:v>No issue</x:v>
      </x:c>
      <x:c r="I182" s="2" t="str">
        <x:f>IF(COUNTA(A182:F182)=0,"",IF(OR(NOT(ISNUMBER(E182)),E182&lt;'Inputs'!$B$8,E182&gt;'Inputs'!$B$6),"Resolve","No issue"))</x:f>
        <x:v>No issue</x:v>
      </x:c>
    </x:row>
    <x:row r="183" ht="25" customHeight="1">
      <x:c r="A183" s="6" t="str">
        <x:v>C-178</x:v>
      </x:c>
      <x:c r="B183" s="6" t="str">
        <x:v>A-178</x:v>
      </x:c>
      <x:c r="C183" s="6" t="str">
        <x:v>Delivered</x:v>
      </x:c>
      <x:c r="D183" s="6" t="str">
        <x:v>PROOF-178</x:v>
      </x:c>
      <x:c r="E183" s="7" t="n">
        <x:v>46307</x:v>
      </x:c>
      <x:c r="F183" s="6" t="str">
        <x:v>SRC-CLAIM-178</x:v>
      </x:c>
      <x:c r="G183" s="2" t="str">
        <x:f>IF(COUNTA(A183:F183)=0,"",IF(OR(A183="",B183="",COUNTIFS($A$6:$A$435,A183)&lt;&gt;1,COUNTIFS($B$6:$B$435,B183)&lt;&gt;1,COUNTIFS('Orders'!$A$6:$A$505,B183,'Orders'!$B$6:$B$505,'Inputs'!$B$5)&lt;&gt;1,AND(C183&lt;&gt;"Delivered",C183&lt;&gt;"Failed")),"Resolve","No issue"))</x:f>
        <x:v>No issue</x:v>
      </x:c>
      <x:c r="H183" s="2" t="str">
        <x:f>IF(COUNTA(A183:F183)=0,"",IF(AND(C183="Delivered",D183=""),"Resolve","No issue"))</x:f>
        <x:v>No issue</x:v>
      </x:c>
      <x:c r="I183" s="2" t="str">
        <x:f>IF(COUNTA(A183:F183)=0,"",IF(OR(NOT(ISNUMBER(E183)),E183&lt;'Inputs'!$B$8,E183&gt;'Inputs'!$B$6),"Resolve","No issue"))</x:f>
        <x:v>No issue</x:v>
      </x:c>
    </x:row>
    <x:row r="184" ht="25" customHeight="1">
      <x:c r="A184" s="6" t="str">
        <x:v>C-179</x:v>
      </x:c>
      <x:c r="B184" s="6" t="str">
        <x:v>A-179</x:v>
      </x:c>
      <x:c r="C184" s="6" t="str">
        <x:v>Delivered</x:v>
      </x:c>
      <x:c r="D184" s="6" t="str">
        <x:v>PROOF-179</x:v>
      </x:c>
      <x:c r="E184" s="7" t="n">
        <x:v>46307</x:v>
      </x:c>
      <x:c r="F184" s="6" t="str">
        <x:v>SRC-CLAIM-179</x:v>
      </x:c>
      <x:c r="G184" s="2" t="str">
        <x:f>IF(COUNTA(A184:F184)=0,"",IF(OR(A184="",B184="",COUNTIFS($A$6:$A$435,A184)&lt;&gt;1,COUNTIFS($B$6:$B$435,B184)&lt;&gt;1,COUNTIFS('Orders'!$A$6:$A$505,B184,'Orders'!$B$6:$B$505,'Inputs'!$B$5)&lt;&gt;1,AND(C184&lt;&gt;"Delivered",C184&lt;&gt;"Failed")),"Resolve","No issue"))</x:f>
        <x:v>No issue</x:v>
      </x:c>
      <x:c r="H184" s="2" t="str">
        <x:f>IF(COUNTA(A184:F184)=0,"",IF(AND(C184="Delivered",D184=""),"Resolve","No issue"))</x:f>
        <x:v>No issue</x:v>
      </x:c>
      <x:c r="I184" s="2" t="str">
        <x:f>IF(COUNTA(A184:F184)=0,"",IF(OR(NOT(ISNUMBER(E184)),E184&lt;'Inputs'!$B$8,E184&gt;'Inputs'!$B$6),"Resolve","No issue"))</x:f>
        <x:v>No issue</x:v>
      </x:c>
    </x:row>
    <x:row r="185" ht="25" customHeight="1">
      <x:c r="A185" s="6" t="str">
        <x:v>C-180</x:v>
      </x:c>
      <x:c r="B185" s="6" t="str">
        <x:v>A-180</x:v>
      </x:c>
      <x:c r="C185" s="6" t="str">
        <x:v>Delivered</x:v>
      </x:c>
      <x:c r="D185" s="6" t="str">
        <x:v>PROOF-180</x:v>
      </x:c>
      <x:c r="E185" s="7" t="n">
        <x:v>46307</x:v>
      </x:c>
      <x:c r="F185" s="6" t="str">
        <x:v>SRC-CLAIM-180</x:v>
      </x:c>
      <x:c r="G185" s="2" t="str">
        <x:f>IF(COUNTA(A185:F185)=0,"",IF(OR(A185="",B185="",COUNTIFS($A$6:$A$435,A185)&lt;&gt;1,COUNTIFS($B$6:$B$435,B185)&lt;&gt;1,COUNTIFS('Orders'!$A$6:$A$505,B185,'Orders'!$B$6:$B$505,'Inputs'!$B$5)&lt;&gt;1,AND(C185&lt;&gt;"Delivered",C185&lt;&gt;"Failed")),"Resolve","No issue"))</x:f>
        <x:v>No issue</x:v>
      </x:c>
      <x:c r="H185" s="2" t="str">
        <x:f>IF(COUNTA(A185:F185)=0,"",IF(AND(C185="Delivered",D185=""),"Resolve","No issue"))</x:f>
        <x:v>No issue</x:v>
      </x:c>
      <x:c r="I185" s="2" t="str">
        <x:f>IF(COUNTA(A185:F185)=0,"",IF(OR(NOT(ISNUMBER(E185)),E185&lt;'Inputs'!$B$8,E185&gt;'Inputs'!$B$6),"Resolve","No issue"))</x:f>
        <x:v>No issue</x:v>
      </x:c>
    </x:row>
    <x:row r="186" ht="25" customHeight="1">
      <x:c r="A186" s="6" t="str">
        <x:v>C-181</x:v>
      </x:c>
      <x:c r="B186" s="6" t="str">
        <x:v>A-181</x:v>
      </x:c>
      <x:c r="C186" s="6" t="str">
        <x:v>Delivered</x:v>
      </x:c>
      <x:c r="D186" s="6" t="str">
        <x:v>PROOF-181</x:v>
      </x:c>
      <x:c r="E186" s="7" t="n">
        <x:v>46307</x:v>
      </x:c>
      <x:c r="F186" s="6" t="str">
        <x:v>SRC-CLAIM-181</x:v>
      </x:c>
      <x:c r="G186" s="2" t="str">
        <x:f>IF(COUNTA(A186:F186)=0,"",IF(OR(A186="",B186="",COUNTIFS($A$6:$A$435,A186)&lt;&gt;1,COUNTIFS($B$6:$B$435,B186)&lt;&gt;1,COUNTIFS('Orders'!$A$6:$A$505,B186,'Orders'!$B$6:$B$505,'Inputs'!$B$5)&lt;&gt;1,AND(C186&lt;&gt;"Delivered",C186&lt;&gt;"Failed")),"Resolve","No issue"))</x:f>
        <x:v>No issue</x:v>
      </x:c>
      <x:c r="H186" s="2" t="str">
        <x:f>IF(COUNTA(A186:F186)=0,"",IF(AND(C186="Delivered",D186=""),"Resolve","No issue"))</x:f>
        <x:v>No issue</x:v>
      </x:c>
      <x:c r="I186" s="2" t="str">
        <x:f>IF(COUNTA(A186:F186)=0,"",IF(OR(NOT(ISNUMBER(E186)),E186&lt;'Inputs'!$B$8,E186&gt;'Inputs'!$B$6),"Resolve","No issue"))</x:f>
        <x:v>No issue</x:v>
      </x:c>
    </x:row>
    <x:row r="187" ht="25" customHeight="1">
      <x:c r="A187" s="6" t="str">
        <x:v>C-182</x:v>
      </x:c>
      <x:c r="B187" s="6" t="str">
        <x:v>A-182</x:v>
      </x:c>
      <x:c r="C187" s="6" t="str">
        <x:v>Delivered</x:v>
      </x:c>
      <x:c r="D187" s="6" t="str">
        <x:v>PROOF-182</x:v>
      </x:c>
      <x:c r="E187" s="7" t="n">
        <x:v>46307</x:v>
      </x:c>
      <x:c r="F187" s="6" t="str">
        <x:v>SRC-CLAIM-182</x:v>
      </x:c>
      <x:c r="G187" s="2" t="str">
        <x:f>IF(COUNTA(A187:F187)=0,"",IF(OR(A187="",B187="",COUNTIFS($A$6:$A$435,A187)&lt;&gt;1,COUNTIFS($B$6:$B$435,B187)&lt;&gt;1,COUNTIFS('Orders'!$A$6:$A$505,B187,'Orders'!$B$6:$B$505,'Inputs'!$B$5)&lt;&gt;1,AND(C187&lt;&gt;"Delivered",C187&lt;&gt;"Failed")),"Resolve","No issue"))</x:f>
        <x:v>No issue</x:v>
      </x:c>
      <x:c r="H187" s="2" t="str">
        <x:f>IF(COUNTA(A187:F187)=0,"",IF(AND(C187="Delivered",D187=""),"Resolve","No issue"))</x:f>
        <x:v>No issue</x:v>
      </x:c>
      <x:c r="I187" s="2" t="str">
        <x:f>IF(COUNTA(A187:F187)=0,"",IF(OR(NOT(ISNUMBER(E187)),E187&lt;'Inputs'!$B$8,E187&gt;'Inputs'!$B$6),"Resolve","No issue"))</x:f>
        <x:v>No issue</x:v>
      </x:c>
    </x:row>
    <x:row r="188" ht="25" customHeight="1">
      <x:c r="A188" s="6" t="str">
        <x:v>C-183</x:v>
      </x:c>
      <x:c r="B188" s="6" t="str">
        <x:v>A-183</x:v>
      </x:c>
      <x:c r="C188" s="6" t="str">
        <x:v>Delivered</x:v>
      </x:c>
      <x:c r="D188" s="6" t="str">
        <x:v>PROOF-183</x:v>
      </x:c>
      <x:c r="E188" s="7" t="n">
        <x:v>46307</x:v>
      </x:c>
      <x:c r="F188" s="6" t="str">
        <x:v>SRC-CLAIM-183</x:v>
      </x:c>
      <x:c r="G188" s="2" t="str">
        <x:f>IF(COUNTA(A188:F188)=0,"",IF(OR(A188="",B188="",COUNTIFS($A$6:$A$435,A188)&lt;&gt;1,COUNTIFS($B$6:$B$435,B188)&lt;&gt;1,COUNTIFS('Orders'!$A$6:$A$505,B188,'Orders'!$B$6:$B$505,'Inputs'!$B$5)&lt;&gt;1,AND(C188&lt;&gt;"Delivered",C188&lt;&gt;"Failed")),"Resolve","No issue"))</x:f>
        <x:v>No issue</x:v>
      </x:c>
      <x:c r="H188" s="2" t="str">
        <x:f>IF(COUNTA(A188:F188)=0,"",IF(AND(C188="Delivered",D188=""),"Resolve","No issue"))</x:f>
        <x:v>No issue</x:v>
      </x:c>
      <x:c r="I188" s="2" t="str">
        <x:f>IF(COUNTA(A188:F188)=0,"",IF(OR(NOT(ISNUMBER(E188)),E188&lt;'Inputs'!$B$8,E188&gt;'Inputs'!$B$6),"Resolve","No issue"))</x:f>
        <x:v>No issue</x:v>
      </x:c>
    </x:row>
    <x:row r="189" ht="25" customHeight="1">
      <x:c r="A189" s="6" t="str">
        <x:v>C-184</x:v>
      </x:c>
      <x:c r="B189" s="6" t="str">
        <x:v>A-184</x:v>
      </x:c>
      <x:c r="C189" s="6" t="str">
        <x:v>Delivered</x:v>
      </x:c>
      <x:c r="D189" s="6" t="str">
        <x:v>PROOF-184</x:v>
      </x:c>
      <x:c r="E189" s="7" t="n">
        <x:v>46307</x:v>
      </x:c>
      <x:c r="F189" s="6" t="str">
        <x:v>SRC-CLAIM-184</x:v>
      </x:c>
      <x:c r="G189" s="2" t="str">
        <x:f>IF(COUNTA(A189:F189)=0,"",IF(OR(A189="",B189="",COUNTIFS($A$6:$A$435,A189)&lt;&gt;1,COUNTIFS($B$6:$B$435,B189)&lt;&gt;1,COUNTIFS('Orders'!$A$6:$A$505,B189,'Orders'!$B$6:$B$505,'Inputs'!$B$5)&lt;&gt;1,AND(C189&lt;&gt;"Delivered",C189&lt;&gt;"Failed")),"Resolve","No issue"))</x:f>
        <x:v>No issue</x:v>
      </x:c>
      <x:c r="H189" s="2" t="str">
        <x:f>IF(COUNTA(A189:F189)=0,"",IF(AND(C189="Delivered",D189=""),"Resolve","No issue"))</x:f>
        <x:v>No issue</x:v>
      </x:c>
      <x:c r="I189" s="2" t="str">
        <x:f>IF(COUNTA(A189:F189)=0,"",IF(OR(NOT(ISNUMBER(E189)),E189&lt;'Inputs'!$B$8,E189&gt;'Inputs'!$B$6),"Resolve","No issue"))</x:f>
        <x:v>No issue</x:v>
      </x:c>
    </x:row>
    <x:row r="190" ht="25" customHeight="1">
      <x:c r="A190" s="6" t="str">
        <x:v>C-185</x:v>
      </x:c>
      <x:c r="B190" s="6" t="str">
        <x:v>A-185</x:v>
      </x:c>
      <x:c r="C190" s="6" t="str">
        <x:v>Delivered</x:v>
      </x:c>
      <x:c r="D190" s="6" t="str">
        <x:v>PROOF-185</x:v>
      </x:c>
      <x:c r="E190" s="7" t="n">
        <x:v>46307</x:v>
      </x:c>
      <x:c r="F190" s="6" t="str">
        <x:v>SRC-CLAIM-185</x:v>
      </x:c>
      <x:c r="G190" s="2" t="str">
        <x:f>IF(COUNTA(A190:F190)=0,"",IF(OR(A190="",B190="",COUNTIFS($A$6:$A$435,A190)&lt;&gt;1,COUNTIFS($B$6:$B$435,B190)&lt;&gt;1,COUNTIFS('Orders'!$A$6:$A$505,B190,'Orders'!$B$6:$B$505,'Inputs'!$B$5)&lt;&gt;1,AND(C190&lt;&gt;"Delivered",C190&lt;&gt;"Failed")),"Resolve","No issue"))</x:f>
        <x:v>No issue</x:v>
      </x:c>
      <x:c r="H190" s="2" t="str">
        <x:f>IF(COUNTA(A190:F190)=0,"",IF(AND(C190="Delivered",D190=""),"Resolve","No issue"))</x:f>
        <x:v>No issue</x:v>
      </x:c>
      <x:c r="I190" s="2" t="str">
        <x:f>IF(COUNTA(A190:F190)=0,"",IF(OR(NOT(ISNUMBER(E190)),E190&lt;'Inputs'!$B$8,E190&gt;'Inputs'!$B$6),"Resolve","No issue"))</x:f>
        <x:v>No issue</x:v>
      </x:c>
    </x:row>
    <x:row r="191" ht="25" customHeight="1">
      <x:c r="A191" s="6" t="str">
        <x:v>C-186</x:v>
      </x:c>
      <x:c r="B191" s="6" t="str">
        <x:v>A-186</x:v>
      </x:c>
      <x:c r="C191" s="6" t="str">
        <x:v>Delivered</x:v>
      </x:c>
      <x:c r="D191" s="6" t="str">
        <x:v>PROOF-186</x:v>
      </x:c>
      <x:c r="E191" s="7" t="n">
        <x:v>46307</x:v>
      </x:c>
      <x:c r="F191" s="6" t="str">
        <x:v>SRC-CLAIM-186</x:v>
      </x:c>
      <x:c r="G191" s="2" t="str">
        <x:f>IF(COUNTA(A191:F191)=0,"",IF(OR(A191="",B191="",COUNTIFS($A$6:$A$435,A191)&lt;&gt;1,COUNTIFS($B$6:$B$435,B191)&lt;&gt;1,COUNTIFS('Orders'!$A$6:$A$505,B191,'Orders'!$B$6:$B$505,'Inputs'!$B$5)&lt;&gt;1,AND(C191&lt;&gt;"Delivered",C191&lt;&gt;"Failed")),"Resolve","No issue"))</x:f>
        <x:v>No issue</x:v>
      </x:c>
      <x:c r="H191" s="2" t="str">
        <x:f>IF(COUNTA(A191:F191)=0,"",IF(AND(C191="Delivered",D191=""),"Resolve","No issue"))</x:f>
        <x:v>No issue</x:v>
      </x:c>
      <x:c r="I191" s="2" t="str">
        <x:f>IF(COUNTA(A191:F191)=0,"",IF(OR(NOT(ISNUMBER(E191)),E191&lt;'Inputs'!$B$8,E191&gt;'Inputs'!$B$6),"Resolve","No issue"))</x:f>
        <x:v>No issue</x:v>
      </x:c>
    </x:row>
    <x:row r="192" ht="25" customHeight="1">
      <x:c r="A192" s="6" t="str">
        <x:v>C-187</x:v>
      </x:c>
      <x:c r="B192" s="6" t="str">
        <x:v>A-187</x:v>
      </x:c>
      <x:c r="C192" s="6" t="str">
        <x:v>Delivered</x:v>
      </x:c>
      <x:c r="D192" s="6" t="str">
        <x:v>PROOF-187</x:v>
      </x:c>
      <x:c r="E192" s="7" t="n">
        <x:v>46307</x:v>
      </x:c>
      <x:c r="F192" s="6" t="str">
        <x:v>SRC-CLAIM-187</x:v>
      </x:c>
      <x:c r="G192" s="2" t="str">
        <x:f>IF(COUNTA(A192:F192)=0,"",IF(OR(A192="",B192="",COUNTIFS($A$6:$A$435,A192)&lt;&gt;1,COUNTIFS($B$6:$B$435,B192)&lt;&gt;1,COUNTIFS('Orders'!$A$6:$A$505,B192,'Orders'!$B$6:$B$505,'Inputs'!$B$5)&lt;&gt;1,AND(C192&lt;&gt;"Delivered",C192&lt;&gt;"Failed")),"Resolve","No issue"))</x:f>
        <x:v>No issue</x:v>
      </x:c>
      <x:c r="H192" s="2" t="str">
        <x:f>IF(COUNTA(A192:F192)=0,"",IF(AND(C192="Delivered",D192=""),"Resolve","No issue"))</x:f>
        <x:v>No issue</x:v>
      </x:c>
      <x:c r="I192" s="2" t="str">
        <x:f>IF(COUNTA(A192:F192)=0,"",IF(OR(NOT(ISNUMBER(E192)),E192&lt;'Inputs'!$B$8,E192&gt;'Inputs'!$B$6),"Resolve","No issue"))</x:f>
        <x:v>No issue</x:v>
      </x:c>
    </x:row>
    <x:row r="193" ht="25" customHeight="1">
      <x:c r="A193" s="6" t="str">
        <x:v>C-188</x:v>
      </x:c>
      <x:c r="B193" s="6" t="str">
        <x:v>A-188</x:v>
      </x:c>
      <x:c r="C193" s="6" t="str">
        <x:v>Delivered</x:v>
      </x:c>
      <x:c r="D193" s="6" t="str">
        <x:v>PROOF-188</x:v>
      </x:c>
      <x:c r="E193" s="7" t="n">
        <x:v>46307</x:v>
      </x:c>
      <x:c r="F193" s="6" t="str">
        <x:v>SRC-CLAIM-188</x:v>
      </x:c>
      <x:c r="G193" s="2" t="str">
        <x:f>IF(COUNTA(A193:F193)=0,"",IF(OR(A193="",B193="",COUNTIFS($A$6:$A$435,A193)&lt;&gt;1,COUNTIFS($B$6:$B$435,B193)&lt;&gt;1,COUNTIFS('Orders'!$A$6:$A$505,B193,'Orders'!$B$6:$B$505,'Inputs'!$B$5)&lt;&gt;1,AND(C193&lt;&gt;"Delivered",C193&lt;&gt;"Failed")),"Resolve","No issue"))</x:f>
        <x:v>No issue</x:v>
      </x:c>
      <x:c r="H193" s="2" t="str">
        <x:f>IF(COUNTA(A193:F193)=0,"",IF(AND(C193="Delivered",D193=""),"Resolve","No issue"))</x:f>
        <x:v>No issue</x:v>
      </x:c>
      <x:c r="I193" s="2" t="str">
        <x:f>IF(COUNTA(A193:F193)=0,"",IF(OR(NOT(ISNUMBER(E193)),E193&lt;'Inputs'!$B$8,E193&gt;'Inputs'!$B$6),"Resolve","No issue"))</x:f>
        <x:v>No issue</x:v>
      </x:c>
    </x:row>
    <x:row r="194" ht="25" customHeight="1">
      <x:c r="A194" s="6" t="str">
        <x:v>C-189</x:v>
      </x:c>
      <x:c r="B194" s="6" t="str">
        <x:v>A-189</x:v>
      </x:c>
      <x:c r="C194" s="6" t="str">
        <x:v>Delivered</x:v>
      </x:c>
      <x:c r="D194" s="6" t="str">
        <x:v>PROOF-189</x:v>
      </x:c>
      <x:c r="E194" s="7" t="n">
        <x:v>46307</x:v>
      </x:c>
      <x:c r="F194" s="6" t="str">
        <x:v>SRC-CLAIM-189</x:v>
      </x:c>
      <x:c r="G194" s="2" t="str">
        <x:f>IF(COUNTA(A194:F194)=0,"",IF(OR(A194="",B194="",COUNTIFS($A$6:$A$435,A194)&lt;&gt;1,COUNTIFS($B$6:$B$435,B194)&lt;&gt;1,COUNTIFS('Orders'!$A$6:$A$505,B194,'Orders'!$B$6:$B$505,'Inputs'!$B$5)&lt;&gt;1,AND(C194&lt;&gt;"Delivered",C194&lt;&gt;"Failed")),"Resolve","No issue"))</x:f>
        <x:v>No issue</x:v>
      </x:c>
      <x:c r="H194" s="2" t="str">
        <x:f>IF(COUNTA(A194:F194)=0,"",IF(AND(C194="Delivered",D194=""),"Resolve","No issue"))</x:f>
        <x:v>No issue</x:v>
      </x:c>
      <x:c r="I194" s="2" t="str">
        <x:f>IF(COUNTA(A194:F194)=0,"",IF(OR(NOT(ISNUMBER(E194)),E194&lt;'Inputs'!$B$8,E194&gt;'Inputs'!$B$6),"Resolve","No issue"))</x:f>
        <x:v>No issue</x:v>
      </x:c>
    </x:row>
    <x:row r="195" ht="25" customHeight="1">
      <x:c r="A195" s="6" t="str">
        <x:v>C-190</x:v>
      </x:c>
      <x:c r="B195" s="6" t="str">
        <x:v>A-190</x:v>
      </x:c>
      <x:c r="C195" s="6" t="str">
        <x:v>Delivered</x:v>
      </x:c>
      <x:c r="D195" s="6" t="str">
        <x:v>PROOF-190</x:v>
      </x:c>
      <x:c r="E195" s="7" t="n">
        <x:v>46307</x:v>
      </x:c>
      <x:c r="F195" s="6" t="str">
        <x:v>SRC-CLAIM-190</x:v>
      </x:c>
      <x:c r="G195" s="2" t="str">
        <x:f>IF(COUNTA(A195:F195)=0,"",IF(OR(A195="",B195="",COUNTIFS($A$6:$A$435,A195)&lt;&gt;1,COUNTIFS($B$6:$B$435,B195)&lt;&gt;1,COUNTIFS('Orders'!$A$6:$A$505,B195,'Orders'!$B$6:$B$505,'Inputs'!$B$5)&lt;&gt;1,AND(C195&lt;&gt;"Delivered",C195&lt;&gt;"Failed")),"Resolve","No issue"))</x:f>
        <x:v>No issue</x:v>
      </x:c>
      <x:c r="H195" s="2" t="str">
        <x:f>IF(COUNTA(A195:F195)=0,"",IF(AND(C195="Delivered",D195=""),"Resolve","No issue"))</x:f>
        <x:v>No issue</x:v>
      </x:c>
      <x:c r="I195" s="2" t="str">
        <x:f>IF(COUNTA(A195:F195)=0,"",IF(OR(NOT(ISNUMBER(E195)),E195&lt;'Inputs'!$B$8,E195&gt;'Inputs'!$B$6),"Resolve","No issue"))</x:f>
        <x:v>No issue</x:v>
      </x:c>
    </x:row>
    <x:row r="196" ht="25" customHeight="1">
      <x:c r="A196" s="6" t="str">
        <x:v>C-191</x:v>
      </x:c>
      <x:c r="B196" s="6" t="str">
        <x:v>A-191</x:v>
      </x:c>
      <x:c r="C196" s="6" t="str">
        <x:v>Delivered</x:v>
      </x:c>
      <x:c r="D196" s="6" t="str">
        <x:v>PROOF-191</x:v>
      </x:c>
      <x:c r="E196" s="7" t="n">
        <x:v>46307</x:v>
      </x:c>
      <x:c r="F196" s="6" t="str">
        <x:v>SRC-CLAIM-191</x:v>
      </x:c>
      <x:c r="G196" s="2" t="str">
        <x:f>IF(COUNTA(A196:F196)=0,"",IF(OR(A196="",B196="",COUNTIFS($A$6:$A$435,A196)&lt;&gt;1,COUNTIFS($B$6:$B$435,B196)&lt;&gt;1,COUNTIFS('Orders'!$A$6:$A$505,B196,'Orders'!$B$6:$B$505,'Inputs'!$B$5)&lt;&gt;1,AND(C196&lt;&gt;"Delivered",C196&lt;&gt;"Failed")),"Resolve","No issue"))</x:f>
        <x:v>No issue</x:v>
      </x:c>
      <x:c r="H196" s="2" t="str">
        <x:f>IF(COUNTA(A196:F196)=0,"",IF(AND(C196="Delivered",D196=""),"Resolve","No issue"))</x:f>
        <x:v>No issue</x:v>
      </x:c>
      <x:c r="I196" s="2" t="str">
        <x:f>IF(COUNTA(A196:F196)=0,"",IF(OR(NOT(ISNUMBER(E196)),E196&lt;'Inputs'!$B$8,E196&gt;'Inputs'!$B$6),"Resolve","No issue"))</x:f>
        <x:v>No issue</x:v>
      </x:c>
    </x:row>
    <x:row r="197" ht="25" customHeight="1">
      <x:c r="A197" s="6" t="str">
        <x:v>C-192</x:v>
      </x:c>
      <x:c r="B197" s="6" t="str">
        <x:v>A-192</x:v>
      </x:c>
      <x:c r="C197" s="6" t="str">
        <x:v>Delivered</x:v>
      </x:c>
      <x:c r="D197" s="6" t="str">
        <x:v>PROOF-192</x:v>
      </x:c>
      <x:c r="E197" s="7" t="n">
        <x:v>46307</x:v>
      </x:c>
      <x:c r="F197" s="6" t="str">
        <x:v>SRC-CLAIM-192</x:v>
      </x:c>
      <x:c r="G197" s="2" t="str">
        <x:f>IF(COUNTA(A197:F197)=0,"",IF(OR(A197="",B197="",COUNTIFS($A$6:$A$435,A197)&lt;&gt;1,COUNTIFS($B$6:$B$435,B197)&lt;&gt;1,COUNTIFS('Orders'!$A$6:$A$505,B197,'Orders'!$B$6:$B$505,'Inputs'!$B$5)&lt;&gt;1,AND(C197&lt;&gt;"Delivered",C197&lt;&gt;"Failed")),"Resolve","No issue"))</x:f>
        <x:v>No issue</x:v>
      </x:c>
      <x:c r="H197" s="2" t="str">
        <x:f>IF(COUNTA(A197:F197)=0,"",IF(AND(C197="Delivered",D197=""),"Resolve","No issue"))</x:f>
        <x:v>No issue</x:v>
      </x:c>
      <x:c r="I197" s="2" t="str">
        <x:f>IF(COUNTA(A197:F197)=0,"",IF(OR(NOT(ISNUMBER(E197)),E197&lt;'Inputs'!$B$8,E197&gt;'Inputs'!$B$6),"Resolve","No issue"))</x:f>
        <x:v>No issue</x:v>
      </x:c>
    </x:row>
    <x:row r="198" ht="25" customHeight="1">
      <x:c r="A198" s="6" t="str">
        <x:v>C-193</x:v>
      </x:c>
      <x:c r="B198" s="6" t="str">
        <x:v>A-193</x:v>
      </x:c>
      <x:c r="C198" s="6" t="str">
        <x:v>Delivered</x:v>
      </x:c>
      <x:c r="D198" s="6" t="str">
        <x:v>PROOF-193</x:v>
      </x:c>
      <x:c r="E198" s="7" t="n">
        <x:v>46307</x:v>
      </x:c>
      <x:c r="F198" s="6" t="str">
        <x:v>SRC-CLAIM-193</x:v>
      </x:c>
      <x:c r="G198" s="2" t="str">
        <x:f>IF(COUNTA(A198:F198)=0,"",IF(OR(A198="",B198="",COUNTIFS($A$6:$A$435,A198)&lt;&gt;1,COUNTIFS($B$6:$B$435,B198)&lt;&gt;1,COUNTIFS('Orders'!$A$6:$A$505,B198,'Orders'!$B$6:$B$505,'Inputs'!$B$5)&lt;&gt;1,AND(C198&lt;&gt;"Delivered",C198&lt;&gt;"Failed")),"Resolve","No issue"))</x:f>
        <x:v>No issue</x:v>
      </x:c>
      <x:c r="H198" s="2" t="str">
        <x:f>IF(COUNTA(A198:F198)=0,"",IF(AND(C198="Delivered",D198=""),"Resolve","No issue"))</x:f>
        <x:v>No issue</x:v>
      </x:c>
      <x:c r="I198" s="2" t="str">
        <x:f>IF(COUNTA(A198:F198)=0,"",IF(OR(NOT(ISNUMBER(E198)),E198&lt;'Inputs'!$B$8,E198&gt;'Inputs'!$B$6),"Resolve","No issue"))</x:f>
        <x:v>No issue</x:v>
      </x:c>
    </x:row>
    <x:row r="199" ht="25" customHeight="1">
      <x:c r="A199" s="6" t="str">
        <x:v>C-194</x:v>
      </x:c>
      <x:c r="B199" s="6" t="str">
        <x:v>A-194</x:v>
      </x:c>
      <x:c r="C199" s="6" t="str">
        <x:v>Delivered</x:v>
      </x:c>
      <x:c r="D199" s="6" t="str">
        <x:v>PROOF-194</x:v>
      </x:c>
      <x:c r="E199" s="7" t="n">
        <x:v>46307</x:v>
      </x:c>
      <x:c r="F199" s="6" t="str">
        <x:v>SRC-CLAIM-194</x:v>
      </x:c>
      <x:c r="G199" s="2" t="str">
        <x:f>IF(COUNTA(A199:F199)=0,"",IF(OR(A199="",B199="",COUNTIFS($A$6:$A$435,A199)&lt;&gt;1,COUNTIFS($B$6:$B$435,B199)&lt;&gt;1,COUNTIFS('Orders'!$A$6:$A$505,B199,'Orders'!$B$6:$B$505,'Inputs'!$B$5)&lt;&gt;1,AND(C199&lt;&gt;"Delivered",C199&lt;&gt;"Failed")),"Resolve","No issue"))</x:f>
        <x:v>No issue</x:v>
      </x:c>
      <x:c r="H199" s="2" t="str">
        <x:f>IF(COUNTA(A199:F199)=0,"",IF(AND(C199="Delivered",D199=""),"Resolve","No issue"))</x:f>
        <x:v>No issue</x:v>
      </x:c>
      <x:c r="I199" s="2" t="str">
        <x:f>IF(COUNTA(A199:F199)=0,"",IF(OR(NOT(ISNUMBER(E199)),E199&lt;'Inputs'!$B$8,E199&gt;'Inputs'!$B$6),"Resolve","No issue"))</x:f>
        <x:v>No issue</x:v>
      </x:c>
    </x:row>
    <x:row r="200" ht="25" customHeight="1">
      <x:c r="A200" s="6" t="str">
        <x:v>C-195</x:v>
      </x:c>
      <x:c r="B200" s="6" t="str">
        <x:v>A-195</x:v>
      </x:c>
      <x:c r="C200" s="6" t="str">
        <x:v>Delivered</x:v>
      </x:c>
      <x:c r="D200" s="6" t="str">
        <x:v>PROOF-195</x:v>
      </x:c>
      <x:c r="E200" s="7" t="n">
        <x:v>46307</x:v>
      </x:c>
      <x:c r="F200" s="6" t="str">
        <x:v>SRC-CLAIM-195</x:v>
      </x:c>
      <x:c r="G200" s="2" t="str">
        <x:f>IF(COUNTA(A200:F200)=0,"",IF(OR(A200="",B200="",COUNTIFS($A$6:$A$435,A200)&lt;&gt;1,COUNTIFS($B$6:$B$435,B200)&lt;&gt;1,COUNTIFS('Orders'!$A$6:$A$505,B200,'Orders'!$B$6:$B$505,'Inputs'!$B$5)&lt;&gt;1,AND(C200&lt;&gt;"Delivered",C200&lt;&gt;"Failed")),"Resolve","No issue"))</x:f>
        <x:v>No issue</x:v>
      </x:c>
      <x:c r="H200" s="2" t="str">
        <x:f>IF(COUNTA(A200:F200)=0,"",IF(AND(C200="Delivered",D200=""),"Resolve","No issue"))</x:f>
        <x:v>No issue</x:v>
      </x:c>
      <x:c r="I200" s="2" t="str">
        <x:f>IF(COUNTA(A200:F200)=0,"",IF(OR(NOT(ISNUMBER(E200)),E200&lt;'Inputs'!$B$8,E200&gt;'Inputs'!$B$6),"Resolve","No issue"))</x:f>
        <x:v>No issue</x:v>
      </x:c>
    </x:row>
    <x:row r="201" ht="25" customHeight="1">
      <x:c r="A201" s="6" t="str">
        <x:v>C-196</x:v>
      </x:c>
      <x:c r="B201" s="6" t="str">
        <x:v>A-196</x:v>
      </x:c>
      <x:c r="C201" s="6" t="str">
        <x:v>Delivered</x:v>
      </x:c>
      <x:c r="D201" s="6" t="str">
        <x:v>PROOF-196</x:v>
      </x:c>
      <x:c r="E201" s="7" t="n">
        <x:v>46307</x:v>
      </x:c>
      <x:c r="F201" s="6" t="str">
        <x:v>SRC-CLAIM-196</x:v>
      </x:c>
      <x:c r="G201" s="2" t="str">
        <x:f>IF(COUNTA(A201:F201)=0,"",IF(OR(A201="",B201="",COUNTIFS($A$6:$A$435,A201)&lt;&gt;1,COUNTIFS($B$6:$B$435,B201)&lt;&gt;1,COUNTIFS('Orders'!$A$6:$A$505,B201,'Orders'!$B$6:$B$505,'Inputs'!$B$5)&lt;&gt;1,AND(C201&lt;&gt;"Delivered",C201&lt;&gt;"Failed")),"Resolve","No issue"))</x:f>
        <x:v>No issue</x:v>
      </x:c>
      <x:c r="H201" s="2" t="str">
        <x:f>IF(COUNTA(A201:F201)=0,"",IF(AND(C201="Delivered",D201=""),"Resolve","No issue"))</x:f>
        <x:v>No issue</x:v>
      </x:c>
      <x:c r="I201" s="2" t="str">
        <x:f>IF(COUNTA(A201:F201)=0,"",IF(OR(NOT(ISNUMBER(E201)),E201&lt;'Inputs'!$B$8,E201&gt;'Inputs'!$B$6),"Resolve","No issue"))</x:f>
        <x:v>No issue</x:v>
      </x:c>
    </x:row>
    <x:row r="202" ht="25" customHeight="1">
      <x:c r="A202" s="6" t="str">
        <x:v>C-197</x:v>
      </x:c>
      <x:c r="B202" s="6" t="str">
        <x:v>A-197</x:v>
      </x:c>
      <x:c r="C202" s="6" t="str">
        <x:v>Delivered</x:v>
      </x:c>
      <x:c r="D202" s="6" t="str">
        <x:v>PROOF-197</x:v>
      </x:c>
      <x:c r="E202" s="7" t="n">
        <x:v>46307</x:v>
      </x:c>
      <x:c r="F202" s="6" t="str">
        <x:v>SRC-CLAIM-197</x:v>
      </x:c>
      <x:c r="G202" s="2" t="str">
        <x:f>IF(COUNTA(A202:F202)=0,"",IF(OR(A202="",B202="",COUNTIFS($A$6:$A$435,A202)&lt;&gt;1,COUNTIFS($B$6:$B$435,B202)&lt;&gt;1,COUNTIFS('Orders'!$A$6:$A$505,B202,'Orders'!$B$6:$B$505,'Inputs'!$B$5)&lt;&gt;1,AND(C202&lt;&gt;"Delivered",C202&lt;&gt;"Failed")),"Resolve","No issue"))</x:f>
        <x:v>No issue</x:v>
      </x:c>
      <x:c r="H202" s="2" t="str">
        <x:f>IF(COUNTA(A202:F202)=0,"",IF(AND(C202="Delivered",D202=""),"Resolve","No issue"))</x:f>
        <x:v>No issue</x:v>
      </x:c>
      <x:c r="I202" s="2" t="str">
        <x:f>IF(COUNTA(A202:F202)=0,"",IF(OR(NOT(ISNUMBER(E202)),E202&lt;'Inputs'!$B$8,E202&gt;'Inputs'!$B$6),"Resolve","No issue"))</x:f>
        <x:v>No issue</x:v>
      </x:c>
    </x:row>
    <x:row r="203" ht="25" customHeight="1">
      <x:c r="A203" s="6" t="str">
        <x:v>C-198</x:v>
      </x:c>
      <x:c r="B203" s="6" t="str">
        <x:v>A-198</x:v>
      </x:c>
      <x:c r="C203" s="6" t="str">
        <x:v>Delivered</x:v>
      </x:c>
      <x:c r="D203" s="6" t="str">
        <x:v>PROOF-198</x:v>
      </x:c>
      <x:c r="E203" s="7" t="n">
        <x:v>46307</x:v>
      </x:c>
      <x:c r="F203" s="6" t="str">
        <x:v>SRC-CLAIM-198</x:v>
      </x:c>
      <x:c r="G203" s="2" t="str">
        <x:f>IF(COUNTA(A203:F203)=0,"",IF(OR(A203="",B203="",COUNTIFS($A$6:$A$435,A203)&lt;&gt;1,COUNTIFS($B$6:$B$435,B203)&lt;&gt;1,COUNTIFS('Orders'!$A$6:$A$505,B203,'Orders'!$B$6:$B$505,'Inputs'!$B$5)&lt;&gt;1,AND(C203&lt;&gt;"Delivered",C203&lt;&gt;"Failed")),"Resolve","No issue"))</x:f>
        <x:v>No issue</x:v>
      </x:c>
      <x:c r="H203" s="2" t="str">
        <x:f>IF(COUNTA(A203:F203)=0,"",IF(AND(C203="Delivered",D203=""),"Resolve","No issue"))</x:f>
        <x:v>No issue</x:v>
      </x:c>
      <x:c r="I203" s="2" t="str">
        <x:f>IF(COUNTA(A203:F203)=0,"",IF(OR(NOT(ISNUMBER(E203)),E203&lt;'Inputs'!$B$8,E203&gt;'Inputs'!$B$6),"Resolve","No issue"))</x:f>
        <x:v>No issue</x:v>
      </x:c>
    </x:row>
    <x:row r="204" ht="25" customHeight="1">
      <x:c r="A204" s="6" t="str">
        <x:v>C-199</x:v>
      </x:c>
      <x:c r="B204" s="6" t="str">
        <x:v>A-199</x:v>
      </x:c>
      <x:c r="C204" s="6" t="str">
        <x:v>Delivered</x:v>
      </x:c>
      <x:c r="D204" s="6" t="str">
        <x:v>PROOF-199</x:v>
      </x:c>
      <x:c r="E204" s="7" t="n">
        <x:v>46307</x:v>
      </x:c>
      <x:c r="F204" s="6" t="str">
        <x:v>SRC-CLAIM-199</x:v>
      </x:c>
      <x:c r="G204" s="2" t="str">
        <x:f>IF(COUNTA(A204:F204)=0,"",IF(OR(A204="",B204="",COUNTIFS($A$6:$A$435,A204)&lt;&gt;1,COUNTIFS($B$6:$B$435,B204)&lt;&gt;1,COUNTIFS('Orders'!$A$6:$A$505,B204,'Orders'!$B$6:$B$505,'Inputs'!$B$5)&lt;&gt;1,AND(C204&lt;&gt;"Delivered",C204&lt;&gt;"Failed")),"Resolve","No issue"))</x:f>
        <x:v>No issue</x:v>
      </x:c>
      <x:c r="H204" s="2" t="str">
        <x:f>IF(COUNTA(A204:F204)=0,"",IF(AND(C204="Delivered",D204=""),"Resolve","No issue"))</x:f>
        <x:v>No issue</x:v>
      </x:c>
      <x:c r="I204" s="2" t="str">
        <x:f>IF(COUNTA(A204:F204)=0,"",IF(OR(NOT(ISNUMBER(E204)),E204&lt;'Inputs'!$B$8,E204&gt;'Inputs'!$B$6),"Resolve","No issue"))</x:f>
        <x:v>No issue</x:v>
      </x:c>
    </x:row>
    <x:row r="205" ht="25" customHeight="1">
      <x:c r="A205" s="6" t="str">
        <x:v>C-200</x:v>
      </x:c>
      <x:c r="B205" s="6" t="str">
        <x:v>A-200</x:v>
      </x:c>
      <x:c r="C205" s="6" t="str">
        <x:v>Delivered</x:v>
      </x:c>
      <x:c r="D205" s="6" t="str">
        <x:v>PROOF-200</x:v>
      </x:c>
      <x:c r="E205" s="7" t="n">
        <x:v>46307</x:v>
      </x:c>
      <x:c r="F205" s="6" t="str">
        <x:v>SRC-CLAIM-200</x:v>
      </x:c>
      <x:c r="G205" s="2" t="str">
        <x:f>IF(COUNTA(A205:F205)=0,"",IF(OR(A205="",B205="",COUNTIFS($A$6:$A$435,A205)&lt;&gt;1,COUNTIFS($B$6:$B$435,B205)&lt;&gt;1,COUNTIFS('Orders'!$A$6:$A$505,B205,'Orders'!$B$6:$B$505,'Inputs'!$B$5)&lt;&gt;1,AND(C205&lt;&gt;"Delivered",C205&lt;&gt;"Failed")),"Resolve","No issue"))</x:f>
        <x:v>No issue</x:v>
      </x:c>
      <x:c r="H205" s="2" t="str">
        <x:f>IF(COUNTA(A205:F205)=0,"",IF(AND(C205="Delivered",D205=""),"Resolve","No issue"))</x:f>
        <x:v>No issue</x:v>
      </x:c>
      <x:c r="I205" s="2" t="str">
        <x:f>IF(COUNTA(A205:F205)=0,"",IF(OR(NOT(ISNUMBER(E205)),E205&lt;'Inputs'!$B$8,E205&gt;'Inputs'!$B$6),"Resolve","No issue"))</x:f>
        <x:v>No issue</x:v>
      </x:c>
    </x:row>
    <x:row r="206" ht="25" customHeight="1">
      <x:c r="A206" s="6" t="str">
        <x:v>C-201</x:v>
      </x:c>
      <x:c r="B206" s="6" t="str">
        <x:v>A-201</x:v>
      </x:c>
      <x:c r="C206" s="6" t="str">
        <x:v>Delivered</x:v>
      </x:c>
      <x:c r="D206" s="6" t="str">
        <x:v>PROOF-201</x:v>
      </x:c>
      <x:c r="E206" s="7" t="n">
        <x:v>46307</x:v>
      </x:c>
      <x:c r="F206" s="6" t="str">
        <x:v>SRC-CLAIM-201</x:v>
      </x:c>
      <x:c r="G206" s="2" t="str">
        <x:f>IF(COUNTA(A206:F206)=0,"",IF(OR(A206="",B206="",COUNTIFS($A$6:$A$435,A206)&lt;&gt;1,COUNTIFS($B$6:$B$435,B206)&lt;&gt;1,COUNTIFS('Orders'!$A$6:$A$505,B206,'Orders'!$B$6:$B$505,'Inputs'!$B$5)&lt;&gt;1,AND(C206&lt;&gt;"Delivered",C206&lt;&gt;"Failed")),"Resolve","No issue"))</x:f>
        <x:v>No issue</x:v>
      </x:c>
      <x:c r="H206" s="2" t="str">
        <x:f>IF(COUNTA(A206:F206)=0,"",IF(AND(C206="Delivered",D206=""),"Resolve","No issue"))</x:f>
        <x:v>No issue</x:v>
      </x:c>
      <x:c r="I206" s="2" t="str">
        <x:f>IF(COUNTA(A206:F206)=0,"",IF(OR(NOT(ISNUMBER(E206)),E206&lt;'Inputs'!$B$8,E206&gt;'Inputs'!$B$6),"Resolve","No issue"))</x:f>
        <x:v>No issue</x:v>
      </x:c>
    </x:row>
    <x:row r="207" ht="25" customHeight="1">
      <x:c r="A207" s="6" t="str">
        <x:v>C-202</x:v>
      </x:c>
      <x:c r="B207" s="6" t="str">
        <x:v>A-202</x:v>
      </x:c>
      <x:c r="C207" s="6" t="str">
        <x:v>Delivered</x:v>
      </x:c>
      <x:c r="D207" s="6" t="str">
        <x:v>PROOF-202</x:v>
      </x:c>
      <x:c r="E207" s="7" t="n">
        <x:v>46307</x:v>
      </x:c>
      <x:c r="F207" s="6" t="str">
        <x:v>SRC-CLAIM-202</x:v>
      </x:c>
      <x:c r="G207" s="2" t="str">
        <x:f>IF(COUNTA(A207:F207)=0,"",IF(OR(A207="",B207="",COUNTIFS($A$6:$A$435,A207)&lt;&gt;1,COUNTIFS($B$6:$B$435,B207)&lt;&gt;1,COUNTIFS('Orders'!$A$6:$A$505,B207,'Orders'!$B$6:$B$505,'Inputs'!$B$5)&lt;&gt;1,AND(C207&lt;&gt;"Delivered",C207&lt;&gt;"Failed")),"Resolve","No issue"))</x:f>
        <x:v>No issue</x:v>
      </x:c>
      <x:c r="H207" s="2" t="str">
        <x:f>IF(COUNTA(A207:F207)=0,"",IF(AND(C207="Delivered",D207=""),"Resolve","No issue"))</x:f>
        <x:v>No issue</x:v>
      </x:c>
      <x:c r="I207" s="2" t="str">
        <x:f>IF(COUNTA(A207:F207)=0,"",IF(OR(NOT(ISNUMBER(E207)),E207&lt;'Inputs'!$B$8,E207&gt;'Inputs'!$B$6),"Resolve","No issue"))</x:f>
        <x:v>No issue</x:v>
      </x:c>
    </x:row>
    <x:row r="208" ht="25" customHeight="1">
      <x:c r="A208" s="6" t="str">
        <x:v>C-203</x:v>
      </x:c>
      <x:c r="B208" s="6" t="str">
        <x:v>A-203</x:v>
      </x:c>
      <x:c r="C208" s="6" t="str">
        <x:v>Delivered</x:v>
      </x:c>
      <x:c r="D208" s="6" t="str">
        <x:v>PROOF-203</x:v>
      </x:c>
      <x:c r="E208" s="7" t="n">
        <x:v>46307</x:v>
      </x:c>
      <x:c r="F208" s="6" t="str">
        <x:v>SRC-CLAIM-203</x:v>
      </x:c>
      <x:c r="G208" s="2" t="str">
        <x:f>IF(COUNTA(A208:F208)=0,"",IF(OR(A208="",B208="",COUNTIFS($A$6:$A$435,A208)&lt;&gt;1,COUNTIFS($B$6:$B$435,B208)&lt;&gt;1,COUNTIFS('Orders'!$A$6:$A$505,B208,'Orders'!$B$6:$B$505,'Inputs'!$B$5)&lt;&gt;1,AND(C208&lt;&gt;"Delivered",C208&lt;&gt;"Failed")),"Resolve","No issue"))</x:f>
        <x:v>No issue</x:v>
      </x:c>
      <x:c r="H208" s="2" t="str">
        <x:f>IF(COUNTA(A208:F208)=0,"",IF(AND(C208="Delivered",D208=""),"Resolve","No issue"))</x:f>
        <x:v>No issue</x:v>
      </x:c>
      <x:c r="I208" s="2" t="str">
        <x:f>IF(COUNTA(A208:F208)=0,"",IF(OR(NOT(ISNUMBER(E208)),E208&lt;'Inputs'!$B$8,E208&gt;'Inputs'!$B$6),"Resolve","No issue"))</x:f>
        <x:v>No issue</x:v>
      </x:c>
    </x:row>
    <x:row r="209" ht="25" customHeight="1">
      <x:c r="A209" s="6" t="str">
        <x:v>C-204</x:v>
      </x:c>
      <x:c r="B209" s="6" t="str">
        <x:v>A-204</x:v>
      </x:c>
      <x:c r="C209" s="6" t="str">
        <x:v>Delivered</x:v>
      </x:c>
      <x:c r="D209" s="6" t="str">
        <x:v>PROOF-204</x:v>
      </x:c>
      <x:c r="E209" s="7" t="n">
        <x:v>46307</x:v>
      </x:c>
      <x:c r="F209" s="6" t="str">
        <x:v>SRC-CLAIM-204</x:v>
      </x:c>
      <x:c r="G209" s="2" t="str">
        <x:f>IF(COUNTA(A209:F209)=0,"",IF(OR(A209="",B209="",COUNTIFS($A$6:$A$435,A209)&lt;&gt;1,COUNTIFS($B$6:$B$435,B209)&lt;&gt;1,COUNTIFS('Orders'!$A$6:$A$505,B209,'Orders'!$B$6:$B$505,'Inputs'!$B$5)&lt;&gt;1,AND(C209&lt;&gt;"Delivered",C209&lt;&gt;"Failed")),"Resolve","No issue"))</x:f>
        <x:v>No issue</x:v>
      </x:c>
      <x:c r="H209" s="2" t="str">
        <x:f>IF(COUNTA(A209:F209)=0,"",IF(AND(C209="Delivered",D209=""),"Resolve","No issue"))</x:f>
        <x:v>No issue</x:v>
      </x:c>
      <x:c r="I209" s="2" t="str">
        <x:f>IF(COUNTA(A209:F209)=0,"",IF(OR(NOT(ISNUMBER(E209)),E209&lt;'Inputs'!$B$8,E209&gt;'Inputs'!$B$6),"Resolve","No issue"))</x:f>
        <x:v>No issue</x:v>
      </x:c>
    </x:row>
    <x:row r="210" ht="25" customHeight="1">
      <x:c r="A210" s="6" t="str">
        <x:v>C-205</x:v>
      </x:c>
      <x:c r="B210" s="6" t="str">
        <x:v>A-205</x:v>
      </x:c>
      <x:c r="C210" s="6" t="str">
        <x:v>Delivered</x:v>
      </x:c>
      <x:c r="D210" s="6" t="str">
        <x:v>PROOF-205</x:v>
      </x:c>
      <x:c r="E210" s="7" t="n">
        <x:v>46307</x:v>
      </x:c>
      <x:c r="F210" s="6" t="str">
        <x:v>SRC-CLAIM-205</x:v>
      </x:c>
      <x:c r="G210" s="2" t="str">
        <x:f>IF(COUNTA(A210:F210)=0,"",IF(OR(A210="",B210="",COUNTIFS($A$6:$A$435,A210)&lt;&gt;1,COUNTIFS($B$6:$B$435,B210)&lt;&gt;1,COUNTIFS('Orders'!$A$6:$A$505,B210,'Orders'!$B$6:$B$505,'Inputs'!$B$5)&lt;&gt;1,AND(C210&lt;&gt;"Delivered",C210&lt;&gt;"Failed")),"Resolve","No issue"))</x:f>
        <x:v>No issue</x:v>
      </x:c>
      <x:c r="H210" s="2" t="str">
        <x:f>IF(COUNTA(A210:F210)=0,"",IF(AND(C210="Delivered",D210=""),"Resolve","No issue"))</x:f>
        <x:v>No issue</x:v>
      </x:c>
      <x:c r="I210" s="2" t="str">
        <x:f>IF(COUNTA(A210:F210)=0,"",IF(OR(NOT(ISNUMBER(E210)),E210&lt;'Inputs'!$B$8,E210&gt;'Inputs'!$B$6),"Resolve","No issue"))</x:f>
        <x:v>No issue</x:v>
      </x:c>
    </x:row>
    <x:row r="211" ht="25" customHeight="1">
      <x:c r="A211" s="6" t="str">
        <x:v>C-206</x:v>
      </x:c>
      <x:c r="B211" s="6" t="str">
        <x:v>A-206</x:v>
      </x:c>
      <x:c r="C211" s="6" t="str">
        <x:v>Delivered</x:v>
      </x:c>
      <x:c r="D211" s="6" t="str">
        <x:v>PROOF-206</x:v>
      </x:c>
      <x:c r="E211" s="7" t="n">
        <x:v>46307</x:v>
      </x:c>
      <x:c r="F211" s="6" t="str">
        <x:v>SRC-CLAIM-206</x:v>
      </x:c>
      <x:c r="G211" s="2" t="str">
        <x:f>IF(COUNTA(A211:F211)=0,"",IF(OR(A211="",B211="",COUNTIFS($A$6:$A$435,A211)&lt;&gt;1,COUNTIFS($B$6:$B$435,B211)&lt;&gt;1,COUNTIFS('Orders'!$A$6:$A$505,B211,'Orders'!$B$6:$B$505,'Inputs'!$B$5)&lt;&gt;1,AND(C211&lt;&gt;"Delivered",C211&lt;&gt;"Failed")),"Resolve","No issue"))</x:f>
        <x:v>No issue</x:v>
      </x:c>
      <x:c r="H211" s="2" t="str">
        <x:f>IF(COUNTA(A211:F211)=0,"",IF(AND(C211="Delivered",D211=""),"Resolve","No issue"))</x:f>
        <x:v>No issue</x:v>
      </x:c>
      <x:c r="I211" s="2" t="str">
        <x:f>IF(COUNTA(A211:F211)=0,"",IF(OR(NOT(ISNUMBER(E211)),E211&lt;'Inputs'!$B$8,E211&gt;'Inputs'!$B$6),"Resolve","No issue"))</x:f>
        <x:v>No issue</x:v>
      </x:c>
    </x:row>
    <x:row r="212" ht="25" customHeight="1">
      <x:c r="A212" s="6" t="str">
        <x:v>C-207</x:v>
      </x:c>
      <x:c r="B212" s="6" t="str">
        <x:v>A-207</x:v>
      </x:c>
      <x:c r="C212" s="6" t="str">
        <x:v>Delivered</x:v>
      </x:c>
      <x:c r="D212" s="6" t="str">
        <x:v>PROOF-207</x:v>
      </x:c>
      <x:c r="E212" s="7" t="n">
        <x:v>46307</x:v>
      </x:c>
      <x:c r="F212" s="6" t="str">
        <x:v>SRC-CLAIM-207</x:v>
      </x:c>
      <x:c r="G212" s="2" t="str">
        <x:f>IF(COUNTA(A212:F212)=0,"",IF(OR(A212="",B212="",COUNTIFS($A$6:$A$435,A212)&lt;&gt;1,COUNTIFS($B$6:$B$435,B212)&lt;&gt;1,COUNTIFS('Orders'!$A$6:$A$505,B212,'Orders'!$B$6:$B$505,'Inputs'!$B$5)&lt;&gt;1,AND(C212&lt;&gt;"Delivered",C212&lt;&gt;"Failed")),"Resolve","No issue"))</x:f>
        <x:v>No issue</x:v>
      </x:c>
      <x:c r="H212" s="2" t="str">
        <x:f>IF(COUNTA(A212:F212)=0,"",IF(AND(C212="Delivered",D212=""),"Resolve","No issue"))</x:f>
        <x:v>No issue</x:v>
      </x:c>
      <x:c r="I212" s="2" t="str">
        <x:f>IF(COUNTA(A212:F212)=0,"",IF(OR(NOT(ISNUMBER(E212)),E212&lt;'Inputs'!$B$8,E212&gt;'Inputs'!$B$6),"Resolve","No issue"))</x:f>
        <x:v>No issue</x:v>
      </x:c>
    </x:row>
    <x:row r="213" ht="25" customHeight="1">
      <x:c r="A213" s="6" t="str">
        <x:v>C-208</x:v>
      </x:c>
      <x:c r="B213" s="6" t="str">
        <x:v>A-208</x:v>
      </x:c>
      <x:c r="C213" s="6" t="str">
        <x:v>Delivered</x:v>
      </x:c>
      <x:c r="D213" s="6" t="str">
        <x:v>PROOF-208</x:v>
      </x:c>
      <x:c r="E213" s="7" t="n">
        <x:v>46307</x:v>
      </x:c>
      <x:c r="F213" s="6" t="str">
        <x:v>SRC-CLAIM-208</x:v>
      </x:c>
      <x:c r="G213" s="2" t="str">
        <x:f>IF(COUNTA(A213:F213)=0,"",IF(OR(A213="",B213="",COUNTIFS($A$6:$A$435,A213)&lt;&gt;1,COUNTIFS($B$6:$B$435,B213)&lt;&gt;1,COUNTIFS('Orders'!$A$6:$A$505,B213,'Orders'!$B$6:$B$505,'Inputs'!$B$5)&lt;&gt;1,AND(C213&lt;&gt;"Delivered",C213&lt;&gt;"Failed")),"Resolve","No issue"))</x:f>
        <x:v>No issue</x:v>
      </x:c>
      <x:c r="H213" s="2" t="str">
        <x:f>IF(COUNTA(A213:F213)=0,"",IF(AND(C213="Delivered",D213=""),"Resolve","No issue"))</x:f>
        <x:v>No issue</x:v>
      </x:c>
      <x:c r="I213" s="2" t="str">
        <x:f>IF(COUNTA(A213:F213)=0,"",IF(OR(NOT(ISNUMBER(E213)),E213&lt;'Inputs'!$B$8,E213&gt;'Inputs'!$B$6),"Resolve","No issue"))</x:f>
        <x:v>No issue</x:v>
      </x:c>
    </x:row>
    <x:row r="214" ht="25" customHeight="1">
      <x:c r="A214" s="6" t="str">
        <x:v>C-209</x:v>
      </x:c>
      <x:c r="B214" s="6" t="str">
        <x:v>A-209</x:v>
      </x:c>
      <x:c r="C214" s="6" t="str">
        <x:v>Delivered</x:v>
      </x:c>
      <x:c r="D214" s="6" t="str">
        <x:v>PROOF-209</x:v>
      </x:c>
      <x:c r="E214" s="7" t="n">
        <x:v>46307</x:v>
      </x:c>
      <x:c r="F214" s="6" t="str">
        <x:v>SRC-CLAIM-209</x:v>
      </x:c>
      <x:c r="G214" s="2" t="str">
        <x:f>IF(COUNTA(A214:F214)=0,"",IF(OR(A214="",B214="",COUNTIFS($A$6:$A$435,A214)&lt;&gt;1,COUNTIFS($B$6:$B$435,B214)&lt;&gt;1,COUNTIFS('Orders'!$A$6:$A$505,B214,'Orders'!$B$6:$B$505,'Inputs'!$B$5)&lt;&gt;1,AND(C214&lt;&gt;"Delivered",C214&lt;&gt;"Failed")),"Resolve","No issue"))</x:f>
        <x:v>No issue</x:v>
      </x:c>
      <x:c r="H214" s="2" t="str">
        <x:f>IF(COUNTA(A214:F214)=0,"",IF(AND(C214="Delivered",D214=""),"Resolve","No issue"))</x:f>
        <x:v>No issue</x:v>
      </x:c>
      <x:c r="I214" s="2" t="str">
        <x:f>IF(COUNTA(A214:F214)=0,"",IF(OR(NOT(ISNUMBER(E214)),E214&lt;'Inputs'!$B$8,E214&gt;'Inputs'!$B$6),"Resolve","No issue"))</x:f>
        <x:v>No issue</x:v>
      </x:c>
    </x:row>
    <x:row r="215" ht="25" customHeight="1">
      <x:c r="A215" s="6" t="str">
        <x:v>C-210</x:v>
      </x:c>
      <x:c r="B215" s="6" t="str">
        <x:v>A-210</x:v>
      </x:c>
      <x:c r="C215" s="6" t="str">
        <x:v>Delivered</x:v>
      </x:c>
      <x:c r="D215" s="6" t="str">
        <x:v>PROOF-210</x:v>
      </x:c>
      <x:c r="E215" s="7" t="n">
        <x:v>46307</x:v>
      </x:c>
      <x:c r="F215" s="6" t="str">
        <x:v>SRC-CLAIM-210</x:v>
      </x:c>
      <x:c r="G215" s="2" t="str">
        <x:f>IF(COUNTA(A215:F215)=0,"",IF(OR(A215="",B215="",COUNTIFS($A$6:$A$435,A215)&lt;&gt;1,COUNTIFS($B$6:$B$435,B215)&lt;&gt;1,COUNTIFS('Orders'!$A$6:$A$505,B215,'Orders'!$B$6:$B$505,'Inputs'!$B$5)&lt;&gt;1,AND(C215&lt;&gt;"Delivered",C215&lt;&gt;"Failed")),"Resolve","No issue"))</x:f>
        <x:v>No issue</x:v>
      </x:c>
      <x:c r="H215" s="2" t="str">
        <x:f>IF(COUNTA(A215:F215)=0,"",IF(AND(C215="Delivered",D215=""),"Resolve","No issue"))</x:f>
        <x:v>No issue</x:v>
      </x:c>
      <x:c r="I215" s="2" t="str">
        <x:f>IF(COUNTA(A215:F215)=0,"",IF(OR(NOT(ISNUMBER(E215)),E215&lt;'Inputs'!$B$8,E215&gt;'Inputs'!$B$6),"Resolve","No issue"))</x:f>
        <x:v>No issue</x:v>
      </x:c>
    </x:row>
    <x:row r="216" ht="25" customHeight="1">
      <x:c r="A216" s="6" t="str">
        <x:v>C-211</x:v>
      </x:c>
      <x:c r="B216" s="6" t="str">
        <x:v>A-211</x:v>
      </x:c>
      <x:c r="C216" s="6" t="str">
        <x:v>Delivered</x:v>
      </x:c>
      <x:c r="D216" s="6" t="str">
        <x:v>PROOF-211</x:v>
      </x:c>
      <x:c r="E216" s="7" t="n">
        <x:v>46307</x:v>
      </x:c>
      <x:c r="F216" s="6" t="str">
        <x:v>SRC-CLAIM-211</x:v>
      </x:c>
      <x:c r="G216" s="2" t="str">
        <x:f>IF(COUNTA(A216:F216)=0,"",IF(OR(A216="",B216="",COUNTIFS($A$6:$A$435,A216)&lt;&gt;1,COUNTIFS($B$6:$B$435,B216)&lt;&gt;1,COUNTIFS('Orders'!$A$6:$A$505,B216,'Orders'!$B$6:$B$505,'Inputs'!$B$5)&lt;&gt;1,AND(C216&lt;&gt;"Delivered",C216&lt;&gt;"Failed")),"Resolve","No issue"))</x:f>
        <x:v>No issue</x:v>
      </x:c>
      <x:c r="H216" s="2" t="str">
        <x:f>IF(COUNTA(A216:F216)=0,"",IF(AND(C216="Delivered",D216=""),"Resolve","No issue"))</x:f>
        <x:v>No issue</x:v>
      </x:c>
      <x:c r="I216" s="2" t="str">
        <x:f>IF(COUNTA(A216:F216)=0,"",IF(OR(NOT(ISNUMBER(E216)),E216&lt;'Inputs'!$B$8,E216&gt;'Inputs'!$B$6),"Resolve","No issue"))</x:f>
        <x:v>No issue</x:v>
      </x:c>
    </x:row>
    <x:row r="217" ht="25" customHeight="1">
      <x:c r="A217" s="6" t="str">
        <x:v>C-212</x:v>
      </x:c>
      <x:c r="B217" s="6" t="str">
        <x:v>A-212</x:v>
      </x:c>
      <x:c r="C217" s="6" t="str">
        <x:v>Delivered</x:v>
      </x:c>
      <x:c r="D217" s="6" t="str">
        <x:v>PROOF-212</x:v>
      </x:c>
      <x:c r="E217" s="7" t="n">
        <x:v>46307</x:v>
      </x:c>
      <x:c r="F217" s="6" t="str">
        <x:v>SRC-CLAIM-212</x:v>
      </x:c>
      <x:c r="G217" s="2" t="str">
        <x:f>IF(COUNTA(A217:F217)=0,"",IF(OR(A217="",B217="",COUNTIFS($A$6:$A$435,A217)&lt;&gt;1,COUNTIFS($B$6:$B$435,B217)&lt;&gt;1,COUNTIFS('Orders'!$A$6:$A$505,B217,'Orders'!$B$6:$B$505,'Inputs'!$B$5)&lt;&gt;1,AND(C217&lt;&gt;"Delivered",C217&lt;&gt;"Failed")),"Resolve","No issue"))</x:f>
        <x:v>No issue</x:v>
      </x:c>
      <x:c r="H217" s="2" t="str">
        <x:f>IF(COUNTA(A217:F217)=0,"",IF(AND(C217="Delivered",D217=""),"Resolve","No issue"))</x:f>
        <x:v>No issue</x:v>
      </x:c>
      <x:c r="I217" s="2" t="str">
        <x:f>IF(COUNTA(A217:F217)=0,"",IF(OR(NOT(ISNUMBER(E217)),E217&lt;'Inputs'!$B$8,E217&gt;'Inputs'!$B$6),"Resolve","No issue"))</x:f>
        <x:v>No issue</x:v>
      </x:c>
    </x:row>
    <x:row r="218" ht="25" customHeight="1">
      <x:c r="A218" s="6" t="str">
        <x:v>C-213</x:v>
      </x:c>
      <x:c r="B218" s="6" t="str">
        <x:v>A-213</x:v>
      </x:c>
      <x:c r="C218" s="6" t="str">
        <x:v>Delivered</x:v>
      </x:c>
      <x:c r="D218" s="6" t="str">
        <x:v>PROOF-213</x:v>
      </x:c>
      <x:c r="E218" s="7" t="n">
        <x:v>46307</x:v>
      </x:c>
      <x:c r="F218" s="6" t="str">
        <x:v>SRC-CLAIM-213</x:v>
      </x:c>
      <x:c r="G218" s="2" t="str">
        <x:f>IF(COUNTA(A218:F218)=0,"",IF(OR(A218="",B218="",COUNTIFS($A$6:$A$435,A218)&lt;&gt;1,COUNTIFS($B$6:$B$435,B218)&lt;&gt;1,COUNTIFS('Orders'!$A$6:$A$505,B218,'Orders'!$B$6:$B$505,'Inputs'!$B$5)&lt;&gt;1,AND(C218&lt;&gt;"Delivered",C218&lt;&gt;"Failed")),"Resolve","No issue"))</x:f>
        <x:v>No issue</x:v>
      </x:c>
      <x:c r="H218" s="2" t="str">
        <x:f>IF(COUNTA(A218:F218)=0,"",IF(AND(C218="Delivered",D218=""),"Resolve","No issue"))</x:f>
        <x:v>No issue</x:v>
      </x:c>
      <x:c r="I218" s="2" t="str">
        <x:f>IF(COUNTA(A218:F218)=0,"",IF(OR(NOT(ISNUMBER(E218)),E218&lt;'Inputs'!$B$8,E218&gt;'Inputs'!$B$6),"Resolve","No issue"))</x:f>
        <x:v>No issue</x:v>
      </x:c>
    </x:row>
    <x:row r="219" ht="25" customHeight="1">
      <x:c r="A219" s="6" t="str">
        <x:v>C-214</x:v>
      </x:c>
      <x:c r="B219" s="6" t="str">
        <x:v>A-214</x:v>
      </x:c>
      <x:c r="C219" s="6" t="str">
        <x:v>Delivered</x:v>
      </x:c>
      <x:c r="D219" s="6" t="str">
        <x:v>PROOF-214</x:v>
      </x:c>
      <x:c r="E219" s="7" t="n">
        <x:v>46307</x:v>
      </x:c>
      <x:c r="F219" s="6" t="str">
        <x:v>SRC-CLAIM-214</x:v>
      </x:c>
      <x:c r="G219" s="2" t="str">
        <x:f>IF(COUNTA(A219:F219)=0,"",IF(OR(A219="",B219="",COUNTIFS($A$6:$A$435,A219)&lt;&gt;1,COUNTIFS($B$6:$B$435,B219)&lt;&gt;1,COUNTIFS('Orders'!$A$6:$A$505,B219,'Orders'!$B$6:$B$505,'Inputs'!$B$5)&lt;&gt;1,AND(C219&lt;&gt;"Delivered",C219&lt;&gt;"Failed")),"Resolve","No issue"))</x:f>
        <x:v>No issue</x:v>
      </x:c>
      <x:c r="H219" s="2" t="str">
        <x:f>IF(COUNTA(A219:F219)=0,"",IF(AND(C219="Delivered",D219=""),"Resolve","No issue"))</x:f>
        <x:v>No issue</x:v>
      </x:c>
      <x:c r="I219" s="2" t="str">
        <x:f>IF(COUNTA(A219:F219)=0,"",IF(OR(NOT(ISNUMBER(E219)),E219&lt;'Inputs'!$B$8,E219&gt;'Inputs'!$B$6),"Resolve","No issue"))</x:f>
        <x:v>No issue</x:v>
      </x:c>
    </x:row>
    <x:row r="220" ht="25" customHeight="1">
      <x:c r="A220" s="6" t="str">
        <x:v>C-215</x:v>
      </x:c>
      <x:c r="B220" s="6" t="str">
        <x:v>A-215</x:v>
      </x:c>
      <x:c r="C220" s="6" t="str">
        <x:v>Delivered</x:v>
      </x:c>
      <x:c r="D220" s="6" t="str">
        <x:v>PROOF-215</x:v>
      </x:c>
      <x:c r="E220" s="7" t="n">
        <x:v>46307</x:v>
      </x:c>
      <x:c r="F220" s="6" t="str">
        <x:v>SRC-CLAIM-215</x:v>
      </x:c>
      <x:c r="G220" s="2" t="str">
        <x:f>IF(COUNTA(A220:F220)=0,"",IF(OR(A220="",B220="",COUNTIFS($A$6:$A$435,A220)&lt;&gt;1,COUNTIFS($B$6:$B$435,B220)&lt;&gt;1,COUNTIFS('Orders'!$A$6:$A$505,B220,'Orders'!$B$6:$B$505,'Inputs'!$B$5)&lt;&gt;1,AND(C220&lt;&gt;"Delivered",C220&lt;&gt;"Failed")),"Resolve","No issue"))</x:f>
        <x:v>No issue</x:v>
      </x:c>
      <x:c r="H220" s="2" t="str">
        <x:f>IF(COUNTA(A220:F220)=0,"",IF(AND(C220="Delivered",D220=""),"Resolve","No issue"))</x:f>
        <x:v>No issue</x:v>
      </x:c>
      <x:c r="I220" s="2" t="str">
        <x:f>IF(COUNTA(A220:F220)=0,"",IF(OR(NOT(ISNUMBER(E220)),E220&lt;'Inputs'!$B$8,E220&gt;'Inputs'!$B$6),"Resolve","No issue"))</x:f>
        <x:v>No issue</x:v>
      </x:c>
    </x:row>
    <x:row r="221" ht="25" customHeight="1">
      <x:c r="A221" s="6" t="str">
        <x:v>C-216</x:v>
      </x:c>
      <x:c r="B221" s="6" t="str">
        <x:v>A-216</x:v>
      </x:c>
      <x:c r="C221" s="6" t="str">
        <x:v>Delivered</x:v>
      </x:c>
      <x:c r="D221" s="6" t="str">
        <x:v>PROOF-216</x:v>
      </x:c>
      <x:c r="E221" s="7" t="n">
        <x:v>46307</x:v>
      </x:c>
      <x:c r="F221" s="6" t="str">
        <x:v>SRC-CLAIM-216</x:v>
      </x:c>
      <x:c r="G221" s="2" t="str">
        <x:f>IF(COUNTA(A221:F221)=0,"",IF(OR(A221="",B221="",COUNTIFS($A$6:$A$435,A221)&lt;&gt;1,COUNTIFS($B$6:$B$435,B221)&lt;&gt;1,COUNTIFS('Orders'!$A$6:$A$505,B221,'Orders'!$B$6:$B$505,'Inputs'!$B$5)&lt;&gt;1,AND(C221&lt;&gt;"Delivered",C221&lt;&gt;"Failed")),"Resolve","No issue"))</x:f>
        <x:v>No issue</x:v>
      </x:c>
      <x:c r="H221" s="2" t="str">
        <x:f>IF(COUNTA(A221:F221)=0,"",IF(AND(C221="Delivered",D221=""),"Resolve","No issue"))</x:f>
        <x:v>No issue</x:v>
      </x:c>
      <x:c r="I221" s="2" t="str">
        <x:f>IF(COUNTA(A221:F221)=0,"",IF(OR(NOT(ISNUMBER(E221)),E221&lt;'Inputs'!$B$8,E221&gt;'Inputs'!$B$6),"Resolve","No issue"))</x:f>
        <x:v>No issue</x:v>
      </x:c>
    </x:row>
    <x:row r="222" ht="25" customHeight="1">
      <x:c r="A222" s="6" t="str">
        <x:v>C-217</x:v>
      </x:c>
      <x:c r="B222" s="6" t="str">
        <x:v>A-217</x:v>
      </x:c>
      <x:c r="C222" s="6" t="str">
        <x:v>Delivered</x:v>
      </x:c>
      <x:c r="D222" s="6" t="str">
        <x:v>PROOF-217</x:v>
      </x:c>
      <x:c r="E222" s="7" t="n">
        <x:v>46307</x:v>
      </x:c>
      <x:c r="F222" s="6" t="str">
        <x:v>SRC-CLAIM-217</x:v>
      </x:c>
      <x:c r="G222" s="2" t="str">
        <x:f>IF(COUNTA(A222:F222)=0,"",IF(OR(A222="",B222="",COUNTIFS($A$6:$A$435,A222)&lt;&gt;1,COUNTIFS($B$6:$B$435,B222)&lt;&gt;1,COUNTIFS('Orders'!$A$6:$A$505,B222,'Orders'!$B$6:$B$505,'Inputs'!$B$5)&lt;&gt;1,AND(C222&lt;&gt;"Delivered",C222&lt;&gt;"Failed")),"Resolve","No issue"))</x:f>
        <x:v>No issue</x:v>
      </x:c>
      <x:c r="H222" s="2" t="str">
        <x:f>IF(COUNTA(A222:F222)=0,"",IF(AND(C222="Delivered",D222=""),"Resolve","No issue"))</x:f>
        <x:v>No issue</x:v>
      </x:c>
      <x:c r="I222" s="2" t="str">
        <x:f>IF(COUNTA(A222:F222)=0,"",IF(OR(NOT(ISNUMBER(E222)),E222&lt;'Inputs'!$B$8,E222&gt;'Inputs'!$B$6),"Resolve","No issue"))</x:f>
        <x:v>No issue</x:v>
      </x:c>
    </x:row>
    <x:row r="223" ht="25" customHeight="1">
      <x:c r="A223" s="6" t="str">
        <x:v>C-218</x:v>
      </x:c>
      <x:c r="B223" s="6" t="str">
        <x:v>A-218</x:v>
      </x:c>
      <x:c r="C223" s="6" t="str">
        <x:v>Delivered</x:v>
      </x:c>
      <x:c r="D223" s="6" t="str">
        <x:v>PROOF-218</x:v>
      </x:c>
      <x:c r="E223" s="7" t="n">
        <x:v>46307</x:v>
      </x:c>
      <x:c r="F223" s="6" t="str">
        <x:v>SRC-CLAIM-218</x:v>
      </x:c>
      <x:c r="G223" s="2" t="str">
        <x:f>IF(COUNTA(A223:F223)=0,"",IF(OR(A223="",B223="",COUNTIFS($A$6:$A$435,A223)&lt;&gt;1,COUNTIFS($B$6:$B$435,B223)&lt;&gt;1,COUNTIFS('Orders'!$A$6:$A$505,B223,'Orders'!$B$6:$B$505,'Inputs'!$B$5)&lt;&gt;1,AND(C223&lt;&gt;"Delivered",C223&lt;&gt;"Failed")),"Resolve","No issue"))</x:f>
        <x:v>No issue</x:v>
      </x:c>
      <x:c r="H223" s="2" t="str">
        <x:f>IF(COUNTA(A223:F223)=0,"",IF(AND(C223="Delivered",D223=""),"Resolve","No issue"))</x:f>
        <x:v>No issue</x:v>
      </x:c>
      <x:c r="I223" s="2" t="str">
        <x:f>IF(COUNTA(A223:F223)=0,"",IF(OR(NOT(ISNUMBER(E223)),E223&lt;'Inputs'!$B$8,E223&gt;'Inputs'!$B$6),"Resolve","No issue"))</x:f>
        <x:v>No issue</x:v>
      </x:c>
    </x:row>
    <x:row r="224" ht="25" customHeight="1">
      <x:c r="A224" s="6" t="str">
        <x:v>C-219</x:v>
      </x:c>
      <x:c r="B224" s="6" t="str">
        <x:v>A-219</x:v>
      </x:c>
      <x:c r="C224" s="6" t="str">
        <x:v>Delivered</x:v>
      </x:c>
      <x:c r="D224" s="6" t="str">
        <x:v>PROOF-219</x:v>
      </x:c>
      <x:c r="E224" s="7" t="n">
        <x:v>46307</x:v>
      </x:c>
      <x:c r="F224" s="6" t="str">
        <x:v>SRC-CLAIM-219</x:v>
      </x:c>
      <x:c r="G224" s="2" t="str">
        <x:f>IF(COUNTA(A224:F224)=0,"",IF(OR(A224="",B224="",COUNTIFS($A$6:$A$435,A224)&lt;&gt;1,COUNTIFS($B$6:$B$435,B224)&lt;&gt;1,COUNTIFS('Orders'!$A$6:$A$505,B224,'Orders'!$B$6:$B$505,'Inputs'!$B$5)&lt;&gt;1,AND(C224&lt;&gt;"Delivered",C224&lt;&gt;"Failed")),"Resolve","No issue"))</x:f>
        <x:v>No issue</x:v>
      </x:c>
      <x:c r="H224" s="2" t="str">
        <x:f>IF(COUNTA(A224:F224)=0,"",IF(AND(C224="Delivered",D224=""),"Resolve","No issue"))</x:f>
        <x:v>No issue</x:v>
      </x:c>
      <x:c r="I224" s="2" t="str">
        <x:f>IF(COUNTA(A224:F224)=0,"",IF(OR(NOT(ISNUMBER(E224)),E224&lt;'Inputs'!$B$8,E224&gt;'Inputs'!$B$6),"Resolve","No issue"))</x:f>
        <x:v>No issue</x:v>
      </x:c>
    </x:row>
    <x:row r="225" ht="25" customHeight="1">
      <x:c r="A225" s="6" t="str">
        <x:v>C-220</x:v>
      </x:c>
      <x:c r="B225" s="6" t="str">
        <x:v>A-220</x:v>
      </x:c>
      <x:c r="C225" s="6" t="str">
        <x:v>Delivered</x:v>
      </x:c>
      <x:c r="D225" s="6" t="str">
        <x:v>PROOF-220</x:v>
      </x:c>
      <x:c r="E225" s="7" t="n">
        <x:v>46307</x:v>
      </x:c>
      <x:c r="F225" s="6" t="str">
        <x:v>SRC-CLAIM-220</x:v>
      </x:c>
      <x:c r="G225" s="2" t="str">
        <x:f>IF(COUNTA(A225:F225)=0,"",IF(OR(A225="",B225="",COUNTIFS($A$6:$A$435,A225)&lt;&gt;1,COUNTIFS($B$6:$B$435,B225)&lt;&gt;1,COUNTIFS('Orders'!$A$6:$A$505,B225,'Orders'!$B$6:$B$505,'Inputs'!$B$5)&lt;&gt;1,AND(C225&lt;&gt;"Delivered",C225&lt;&gt;"Failed")),"Resolve","No issue"))</x:f>
        <x:v>No issue</x:v>
      </x:c>
      <x:c r="H225" s="2" t="str">
        <x:f>IF(COUNTA(A225:F225)=0,"",IF(AND(C225="Delivered",D225=""),"Resolve","No issue"))</x:f>
        <x:v>No issue</x:v>
      </x:c>
      <x:c r="I225" s="2" t="str">
        <x:f>IF(COUNTA(A225:F225)=0,"",IF(OR(NOT(ISNUMBER(E225)),E225&lt;'Inputs'!$B$8,E225&gt;'Inputs'!$B$6),"Resolve","No issue"))</x:f>
        <x:v>No issue</x:v>
      </x:c>
    </x:row>
    <x:row r="226" ht="25" customHeight="1">
      <x:c r="A226" s="6" t="str">
        <x:v>C-221</x:v>
      </x:c>
      <x:c r="B226" s="6" t="str">
        <x:v>A-221</x:v>
      </x:c>
      <x:c r="C226" s="6" t="str">
        <x:v>Delivered</x:v>
      </x:c>
      <x:c r="D226" s="6" t="str">
        <x:v>PROOF-221</x:v>
      </x:c>
      <x:c r="E226" s="7" t="n">
        <x:v>46307</x:v>
      </x:c>
      <x:c r="F226" s="6" t="str">
        <x:v>SRC-CLAIM-221</x:v>
      </x:c>
      <x:c r="G226" s="2" t="str">
        <x:f>IF(COUNTA(A226:F226)=0,"",IF(OR(A226="",B226="",COUNTIFS($A$6:$A$435,A226)&lt;&gt;1,COUNTIFS($B$6:$B$435,B226)&lt;&gt;1,COUNTIFS('Orders'!$A$6:$A$505,B226,'Orders'!$B$6:$B$505,'Inputs'!$B$5)&lt;&gt;1,AND(C226&lt;&gt;"Delivered",C226&lt;&gt;"Failed")),"Resolve","No issue"))</x:f>
        <x:v>No issue</x:v>
      </x:c>
      <x:c r="H226" s="2" t="str">
        <x:f>IF(COUNTA(A226:F226)=0,"",IF(AND(C226="Delivered",D226=""),"Resolve","No issue"))</x:f>
        <x:v>No issue</x:v>
      </x:c>
      <x:c r="I226" s="2" t="str">
        <x:f>IF(COUNTA(A226:F226)=0,"",IF(OR(NOT(ISNUMBER(E226)),E226&lt;'Inputs'!$B$8,E226&gt;'Inputs'!$B$6),"Resolve","No issue"))</x:f>
        <x:v>No issue</x:v>
      </x:c>
    </x:row>
    <x:row r="227" ht="25" customHeight="1">
      <x:c r="A227" s="6" t="str">
        <x:v>C-222</x:v>
      </x:c>
      <x:c r="B227" s="6" t="str">
        <x:v>A-222</x:v>
      </x:c>
      <x:c r="C227" s="6" t="str">
        <x:v>Delivered</x:v>
      </x:c>
      <x:c r="D227" s="6" t="str">
        <x:v>PROOF-222</x:v>
      </x:c>
      <x:c r="E227" s="7" t="n">
        <x:v>46307</x:v>
      </x:c>
      <x:c r="F227" s="6" t="str">
        <x:v>SRC-CLAIM-222</x:v>
      </x:c>
      <x:c r="G227" s="2" t="str">
        <x:f>IF(COUNTA(A227:F227)=0,"",IF(OR(A227="",B227="",COUNTIFS($A$6:$A$435,A227)&lt;&gt;1,COUNTIFS($B$6:$B$435,B227)&lt;&gt;1,COUNTIFS('Orders'!$A$6:$A$505,B227,'Orders'!$B$6:$B$505,'Inputs'!$B$5)&lt;&gt;1,AND(C227&lt;&gt;"Delivered",C227&lt;&gt;"Failed")),"Resolve","No issue"))</x:f>
        <x:v>No issue</x:v>
      </x:c>
      <x:c r="H227" s="2" t="str">
        <x:f>IF(COUNTA(A227:F227)=0,"",IF(AND(C227="Delivered",D227=""),"Resolve","No issue"))</x:f>
        <x:v>No issue</x:v>
      </x:c>
      <x:c r="I227" s="2" t="str">
        <x:f>IF(COUNTA(A227:F227)=0,"",IF(OR(NOT(ISNUMBER(E227)),E227&lt;'Inputs'!$B$8,E227&gt;'Inputs'!$B$6),"Resolve","No issue"))</x:f>
        <x:v>No issue</x:v>
      </x:c>
    </x:row>
    <x:row r="228" ht="25" customHeight="1">
      <x:c r="A228" s="6" t="str">
        <x:v>C-223</x:v>
      </x:c>
      <x:c r="B228" s="6" t="str">
        <x:v>A-223</x:v>
      </x:c>
      <x:c r="C228" s="6" t="str">
        <x:v>Delivered</x:v>
      </x:c>
      <x:c r="D228" s="6" t="str">
        <x:v>PROOF-223</x:v>
      </x:c>
      <x:c r="E228" s="7" t="n">
        <x:v>46307</x:v>
      </x:c>
      <x:c r="F228" s="6" t="str">
        <x:v>SRC-CLAIM-223</x:v>
      </x:c>
      <x:c r="G228" s="2" t="str">
        <x:f>IF(COUNTA(A228:F228)=0,"",IF(OR(A228="",B228="",COUNTIFS($A$6:$A$435,A228)&lt;&gt;1,COUNTIFS($B$6:$B$435,B228)&lt;&gt;1,COUNTIFS('Orders'!$A$6:$A$505,B228,'Orders'!$B$6:$B$505,'Inputs'!$B$5)&lt;&gt;1,AND(C228&lt;&gt;"Delivered",C228&lt;&gt;"Failed")),"Resolve","No issue"))</x:f>
        <x:v>No issue</x:v>
      </x:c>
      <x:c r="H228" s="2" t="str">
        <x:f>IF(COUNTA(A228:F228)=0,"",IF(AND(C228="Delivered",D228=""),"Resolve","No issue"))</x:f>
        <x:v>No issue</x:v>
      </x:c>
      <x:c r="I228" s="2" t="str">
        <x:f>IF(COUNTA(A228:F228)=0,"",IF(OR(NOT(ISNUMBER(E228)),E228&lt;'Inputs'!$B$8,E228&gt;'Inputs'!$B$6),"Resolve","No issue"))</x:f>
        <x:v>No issue</x:v>
      </x:c>
    </x:row>
    <x:row r="229" ht="25" customHeight="1">
      <x:c r="A229" s="6" t="str">
        <x:v>C-224</x:v>
      </x:c>
      <x:c r="B229" s="6" t="str">
        <x:v>A-224</x:v>
      </x:c>
      <x:c r="C229" s="6" t="str">
        <x:v>Delivered</x:v>
      </x:c>
      <x:c r="D229" s="6" t="str">
        <x:v>PROOF-224</x:v>
      </x:c>
      <x:c r="E229" s="7" t="n">
        <x:v>46307</x:v>
      </x:c>
      <x:c r="F229" s="6" t="str">
        <x:v>SRC-CLAIM-224</x:v>
      </x:c>
      <x:c r="G229" s="2" t="str">
        <x:f>IF(COUNTA(A229:F229)=0,"",IF(OR(A229="",B229="",COUNTIFS($A$6:$A$435,A229)&lt;&gt;1,COUNTIFS($B$6:$B$435,B229)&lt;&gt;1,COUNTIFS('Orders'!$A$6:$A$505,B229,'Orders'!$B$6:$B$505,'Inputs'!$B$5)&lt;&gt;1,AND(C229&lt;&gt;"Delivered",C229&lt;&gt;"Failed")),"Resolve","No issue"))</x:f>
        <x:v>No issue</x:v>
      </x:c>
      <x:c r="H229" s="2" t="str">
        <x:f>IF(COUNTA(A229:F229)=0,"",IF(AND(C229="Delivered",D229=""),"Resolve","No issue"))</x:f>
        <x:v>No issue</x:v>
      </x:c>
      <x:c r="I229" s="2" t="str">
        <x:f>IF(COUNTA(A229:F229)=0,"",IF(OR(NOT(ISNUMBER(E229)),E229&lt;'Inputs'!$B$8,E229&gt;'Inputs'!$B$6),"Resolve","No issue"))</x:f>
        <x:v>No issue</x:v>
      </x:c>
    </x:row>
    <x:row r="230" ht="25" customHeight="1">
      <x:c r="A230" s="6" t="str">
        <x:v>C-225</x:v>
      </x:c>
      <x:c r="B230" s="6" t="str">
        <x:v>A-225</x:v>
      </x:c>
      <x:c r="C230" s="6" t="str">
        <x:v>Delivered</x:v>
      </x:c>
      <x:c r="D230" s="6" t="str">
        <x:v>PROOF-225</x:v>
      </x:c>
      <x:c r="E230" s="7" t="n">
        <x:v>46307</x:v>
      </x:c>
      <x:c r="F230" s="6" t="str">
        <x:v>SRC-CLAIM-225</x:v>
      </x:c>
      <x:c r="G230" s="2" t="str">
        <x:f>IF(COUNTA(A230:F230)=0,"",IF(OR(A230="",B230="",COUNTIFS($A$6:$A$435,A230)&lt;&gt;1,COUNTIFS($B$6:$B$435,B230)&lt;&gt;1,COUNTIFS('Orders'!$A$6:$A$505,B230,'Orders'!$B$6:$B$505,'Inputs'!$B$5)&lt;&gt;1,AND(C230&lt;&gt;"Delivered",C230&lt;&gt;"Failed")),"Resolve","No issue"))</x:f>
        <x:v>No issue</x:v>
      </x:c>
      <x:c r="H230" s="2" t="str">
        <x:f>IF(COUNTA(A230:F230)=0,"",IF(AND(C230="Delivered",D230=""),"Resolve","No issue"))</x:f>
        <x:v>No issue</x:v>
      </x:c>
      <x:c r="I230" s="2" t="str">
        <x:f>IF(COUNTA(A230:F230)=0,"",IF(OR(NOT(ISNUMBER(E230)),E230&lt;'Inputs'!$B$8,E230&gt;'Inputs'!$B$6),"Resolve","No issue"))</x:f>
        <x:v>No issue</x:v>
      </x:c>
    </x:row>
    <x:row r="231" ht="25" customHeight="1">
      <x:c r="A231" s="6" t="str">
        <x:v>C-226</x:v>
      </x:c>
      <x:c r="B231" s="6" t="str">
        <x:v>A-226</x:v>
      </x:c>
      <x:c r="C231" s="6" t="str">
        <x:v>Delivered</x:v>
      </x:c>
      <x:c r="D231" s="6" t="str">
        <x:v>PROOF-226</x:v>
      </x:c>
      <x:c r="E231" s="7" t="n">
        <x:v>46307</x:v>
      </x:c>
      <x:c r="F231" s="6" t="str">
        <x:v>SRC-CLAIM-226</x:v>
      </x:c>
      <x:c r="G231" s="2" t="str">
        <x:f>IF(COUNTA(A231:F231)=0,"",IF(OR(A231="",B231="",COUNTIFS($A$6:$A$435,A231)&lt;&gt;1,COUNTIFS($B$6:$B$435,B231)&lt;&gt;1,COUNTIFS('Orders'!$A$6:$A$505,B231,'Orders'!$B$6:$B$505,'Inputs'!$B$5)&lt;&gt;1,AND(C231&lt;&gt;"Delivered",C231&lt;&gt;"Failed")),"Resolve","No issue"))</x:f>
        <x:v>No issue</x:v>
      </x:c>
      <x:c r="H231" s="2" t="str">
        <x:f>IF(COUNTA(A231:F231)=0,"",IF(AND(C231="Delivered",D231=""),"Resolve","No issue"))</x:f>
        <x:v>No issue</x:v>
      </x:c>
      <x:c r="I231" s="2" t="str">
        <x:f>IF(COUNTA(A231:F231)=0,"",IF(OR(NOT(ISNUMBER(E231)),E231&lt;'Inputs'!$B$8,E231&gt;'Inputs'!$B$6),"Resolve","No issue"))</x:f>
        <x:v>No issue</x:v>
      </x:c>
    </x:row>
    <x:row r="232" ht="25" customHeight="1">
      <x:c r="A232" s="6" t="str">
        <x:v>C-227</x:v>
      </x:c>
      <x:c r="B232" s="6" t="str">
        <x:v>A-227</x:v>
      </x:c>
      <x:c r="C232" s="6" t="str">
        <x:v>Delivered</x:v>
      </x:c>
      <x:c r="D232" s="6" t="str">
        <x:v>PROOF-227</x:v>
      </x:c>
      <x:c r="E232" s="7" t="n">
        <x:v>46307</x:v>
      </x:c>
      <x:c r="F232" s="6" t="str">
        <x:v>SRC-CLAIM-227</x:v>
      </x:c>
      <x:c r="G232" s="2" t="str">
        <x:f>IF(COUNTA(A232:F232)=0,"",IF(OR(A232="",B232="",COUNTIFS($A$6:$A$435,A232)&lt;&gt;1,COUNTIFS($B$6:$B$435,B232)&lt;&gt;1,COUNTIFS('Orders'!$A$6:$A$505,B232,'Orders'!$B$6:$B$505,'Inputs'!$B$5)&lt;&gt;1,AND(C232&lt;&gt;"Delivered",C232&lt;&gt;"Failed")),"Resolve","No issue"))</x:f>
        <x:v>No issue</x:v>
      </x:c>
      <x:c r="H232" s="2" t="str">
        <x:f>IF(COUNTA(A232:F232)=0,"",IF(AND(C232="Delivered",D232=""),"Resolve","No issue"))</x:f>
        <x:v>No issue</x:v>
      </x:c>
      <x:c r="I232" s="2" t="str">
        <x:f>IF(COUNTA(A232:F232)=0,"",IF(OR(NOT(ISNUMBER(E232)),E232&lt;'Inputs'!$B$8,E232&gt;'Inputs'!$B$6),"Resolve","No issue"))</x:f>
        <x:v>No issue</x:v>
      </x:c>
    </x:row>
    <x:row r="233" ht="25" customHeight="1">
      <x:c r="A233" s="6" t="str">
        <x:v>C-228</x:v>
      </x:c>
      <x:c r="B233" s="6" t="str">
        <x:v>A-228</x:v>
      </x:c>
      <x:c r="C233" s="6" t="str">
        <x:v>Delivered</x:v>
      </x:c>
      <x:c r="D233" s="6" t="str">
        <x:v>PROOF-228</x:v>
      </x:c>
      <x:c r="E233" s="7" t="n">
        <x:v>46307</x:v>
      </x:c>
      <x:c r="F233" s="6" t="str">
        <x:v>SRC-CLAIM-228</x:v>
      </x:c>
      <x:c r="G233" s="2" t="str">
        <x:f>IF(COUNTA(A233:F233)=0,"",IF(OR(A233="",B233="",COUNTIFS($A$6:$A$435,A233)&lt;&gt;1,COUNTIFS($B$6:$B$435,B233)&lt;&gt;1,COUNTIFS('Orders'!$A$6:$A$505,B233,'Orders'!$B$6:$B$505,'Inputs'!$B$5)&lt;&gt;1,AND(C233&lt;&gt;"Delivered",C233&lt;&gt;"Failed")),"Resolve","No issue"))</x:f>
        <x:v>No issue</x:v>
      </x:c>
      <x:c r="H233" s="2" t="str">
        <x:f>IF(COUNTA(A233:F233)=0,"",IF(AND(C233="Delivered",D233=""),"Resolve","No issue"))</x:f>
        <x:v>No issue</x:v>
      </x:c>
      <x:c r="I233" s="2" t="str">
        <x:f>IF(COUNTA(A233:F233)=0,"",IF(OR(NOT(ISNUMBER(E233)),E233&lt;'Inputs'!$B$8,E233&gt;'Inputs'!$B$6),"Resolve","No issue"))</x:f>
        <x:v>No issue</x:v>
      </x:c>
    </x:row>
    <x:row r="234" ht="25" customHeight="1">
      <x:c r="A234" s="6" t="str">
        <x:v>C-229</x:v>
      </x:c>
      <x:c r="B234" s="6" t="str">
        <x:v>A-229</x:v>
      </x:c>
      <x:c r="C234" s="6" t="str">
        <x:v>Delivered</x:v>
      </x:c>
      <x:c r="D234" s="6" t="str">
        <x:v>PROOF-229</x:v>
      </x:c>
      <x:c r="E234" s="7" t="n">
        <x:v>46307</x:v>
      </x:c>
      <x:c r="F234" s="6" t="str">
        <x:v>SRC-CLAIM-229</x:v>
      </x:c>
      <x:c r="G234" s="2" t="str">
        <x:f>IF(COUNTA(A234:F234)=0,"",IF(OR(A234="",B234="",COUNTIFS($A$6:$A$435,A234)&lt;&gt;1,COUNTIFS($B$6:$B$435,B234)&lt;&gt;1,COUNTIFS('Orders'!$A$6:$A$505,B234,'Orders'!$B$6:$B$505,'Inputs'!$B$5)&lt;&gt;1,AND(C234&lt;&gt;"Delivered",C234&lt;&gt;"Failed")),"Resolve","No issue"))</x:f>
        <x:v>No issue</x:v>
      </x:c>
      <x:c r="H234" s="2" t="str">
        <x:f>IF(COUNTA(A234:F234)=0,"",IF(AND(C234="Delivered",D234=""),"Resolve","No issue"))</x:f>
        <x:v>No issue</x:v>
      </x:c>
      <x:c r="I234" s="2" t="str">
        <x:f>IF(COUNTA(A234:F234)=0,"",IF(OR(NOT(ISNUMBER(E234)),E234&lt;'Inputs'!$B$8,E234&gt;'Inputs'!$B$6),"Resolve","No issue"))</x:f>
        <x:v>No issue</x:v>
      </x:c>
    </x:row>
    <x:row r="235" ht="25" customHeight="1">
      <x:c r="A235" s="6" t="str">
        <x:v>C-230</x:v>
      </x:c>
      <x:c r="B235" s="6" t="str">
        <x:v>A-230</x:v>
      </x:c>
      <x:c r="C235" s="6" t="str">
        <x:v>Delivered</x:v>
      </x:c>
      <x:c r="D235" s="6" t="str">
        <x:v>PROOF-230</x:v>
      </x:c>
      <x:c r="E235" s="7" t="n">
        <x:v>46307</x:v>
      </x:c>
      <x:c r="F235" s="6" t="str">
        <x:v>SRC-CLAIM-230</x:v>
      </x:c>
      <x:c r="G235" s="2" t="str">
        <x:f>IF(COUNTA(A235:F235)=0,"",IF(OR(A235="",B235="",COUNTIFS($A$6:$A$435,A235)&lt;&gt;1,COUNTIFS($B$6:$B$435,B235)&lt;&gt;1,COUNTIFS('Orders'!$A$6:$A$505,B235,'Orders'!$B$6:$B$505,'Inputs'!$B$5)&lt;&gt;1,AND(C235&lt;&gt;"Delivered",C235&lt;&gt;"Failed")),"Resolve","No issue"))</x:f>
        <x:v>No issue</x:v>
      </x:c>
      <x:c r="H235" s="2" t="str">
        <x:f>IF(COUNTA(A235:F235)=0,"",IF(AND(C235="Delivered",D235=""),"Resolve","No issue"))</x:f>
        <x:v>No issue</x:v>
      </x:c>
      <x:c r="I235" s="2" t="str">
        <x:f>IF(COUNTA(A235:F235)=0,"",IF(OR(NOT(ISNUMBER(E235)),E235&lt;'Inputs'!$B$8,E235&gt;'Inputs'!$B$6),"Resolve","No issue"))</x:f>
        <x:v>No issue</x:v>
      </x:c>
    </x:row>
    <x:row r="236" ht="25" customHeight="1">
      <x:c r="A236" s="6" t="str">
        <x:v>C-231</x:v>
      </x:c>
      <x:c r="B236" s="6" t="str">
        <x:v>A-231</x:v>
      </x:c>
      <x:c r="C236" s="6" t="str">
        <x:v>Delivered</x:v>
      </x:c>
      <x:c r="D236" s="6" t="str">
        <x:v>PROOF-231</x:v>
      </x:c>
      <x:c r="E236" s="7" t="n">
        <x:v>46307</x:v>
      </x:c>
      <x:c r="F236" s="6" t="str">
        <x:v>SRC-CLAIM-231</x:v>
      </x:c>
      <x:c r="G236" s="2" t="str">
        <x:f>IF(COUNTA(A236:F236)=0,"",IF(OR(A236="",B236="",COUNTIFS($A$6:$A$435,A236)&lt;&gt;1,COUNTIFS($B$6:$B$435,B236)&lt;&gt;1,COUNTIFS('Orders'!$A$6:$A$505,B236,'Orders'!$B$6:$B$505,'Inputs'!$B$5)&lt;&gt;1,AND(C236&lt;&gt;"Delivered",C236&lt;&gt;"Failed")),"Resolve","No issue"))</x:f>
        <x:v>No issue</x:v>
      </x:c>
      <x:c r="H236" s="2" t="str">
        <x:f>IF(COUNTA(A236:F236)=0,"",IF(AND(C236="Delivered",D236=""),"Resolve","No issue"))</x:f>
        <x:v>No issue</x:v>
      </x:c>
      <x:c r="I236" s="2" t="str">
        <x:f>IF(COUNTA(A236:F236)=0,"",IF(OR(NOT(ISNUMBER(E236)),E236&lt;'Inputs'!$B$8,E236&gt;'Inputs'!$B$6),"Resolve","No issue"))</x:f>
        <x:v>No issue</x:v>
      </x:c>
    </x:row>
    <x:row r="237" ht="25" customHeight="1">
      <x:c r="A237" s="6" t="str">
        <x:v>C-232</x:v>
      </x:c>
      <x:c r="B237" s="6" t="str">
        <x:v>A-232</x:v>
      </x:c>
      <x:c r="C237" s="6" t="str">
        <x:v>Delivered</x:v>
      </x:c>
      <x:c r="D237" s="6" t="str">
        <x:v>PROOF-232</x:v>
      </x:c>
      <x:c r="E237" s="7" t="n">
        <x:v>46307</x:v>
      </x:c>
      <x:c r="F237" s="6" t="str">
        <x:v>SRC-CLAIM-232</x:v>
      </x:c>
      <x:c r="G237" s="2" t="str">
        <x:f>IF(COUNTA(A237:F237)=0,"",IF(OR(A237="",B237="",COUNTIFS($A$6:$A$435,A237)&lt;&gt;1,COUNTIFS($B$6:$B$435,B237)&lt;&gt;1,COUNTIFS('Orders'!$A$6:$A$505,B237,'Orders'!$B$6:$B$505,'Inputs'!$B$5)&lt;&gt;1,AND(C237&lt;&gt;"Delivered",C237&lt;&gt;"Failed")),"Resolve","No issue"))</x:f>
        <x:v>No issue</x:v>
      </x:c>
      <x:c r="H237" s="2" t="str">
        <x:f>IF(COUNTA(A237:F237)=0,"",IF(AND(C237="Delivered",D237=""),"Resolve","No issue"))</x:f>
        <x:v>No issue</x:v>
      </x:c>
      <x:c r="I237" s="2" t="str">
        <x:f>IF(COUNTA(A237:F237)=0,"",IF(OR(NOT(ISNUMBER(E237)),E237&lt;'Inputs'!$B$8,E237&gt;'Inputs'!$B$6),"Resolve","No issue"))</x:f>
        <x:v>No issue</x:v>
      </x:c>
    </x:row>
    <x:row r="238" ht="25" customHeight="1">
      <x:c r="A238" s="6" t="str">
        <x:v>C-233</x:v>
      </x:c>
      <x:c r="B238" s="6" t="str">
        <x:v>A-233</x:v>
      </x:c>
      <x:c r="C238" s="6" t="str">
        <x:v>Delivered</x:v>
      </x:c>
      <x:c r="D238" s="6" t="str">
        <x:v>PROOF-233</x:v>
      </x:c>
      <x:c r="E238" s="7" t="n">
        <x:v>46307</x:v>
      </x:c>
      <x:c r="F238" s="6" t="str">
        <x:v>SRC-CLAIM-233</x:v>
      </x:c>
      <x:c r="G238" s="2" t="str">
        <x:f>IF(COUNTA(A238:F238)=0,"",IF(OR(A238="",B238="",COUNTIFS($A$6:$A$435,A238)&lt;&gt;1,COUNTIFS($B$6:$B$435,B238)&lt;&gt;1,COUNTIFS('Orders'!$A$6:$A$505,B238,'Orders'!$B$6:$B$505,'Inputs'!$B$5)&lt;&gt;1,AND(C238&lt;&gt;"Delivered",C238&lt;&gt;"Failed")),"Resolve","No issue"))</x:f>
        <x:v>No issue</x:v>
      </x:c>
      <x:c r="H238" s="2" t="str">
        <x:f>IF(COUNTA(A238:F238)=0,"",IF(AND(C238="Delivered",D238=""),"Resolve","No issue"))</x:f>
        <x:v>No issue</x:v>
      </x:c>
      <x:c r="I238" s="2" t="str">
        <x:f>IF(COUNTA(A238:F238)=0,"",IF(OR(NOT(ISNUMBER(E238)),E238&lt;'Inputs'!$B$8,E238&gt;'Inputs'!$B$6),"Resolve","No issue"))</x:f>
        <x:v>No issue</x:v>
      </x:c>
    </x:row>
    <x:row r="239" ht="25" customHeight="1">
      <x:c r="A239" s="6" t="str">
        <x:v>C-234</x:v>
      </x:c>
      <x:c r="B239" s="6" t="str">
        <x:v>A-234</x:v>
      </x:c>
      <x:c r="C239" s="6" t="str">
        <x:v>Delivered</x:v>
      </x:c>
      <x:c r="D239" s="6" t="str">
        <x:v>PROOF-234</x:v>
      </x:c>
      <x:c r="E239" s="7" t="n">
        <x:v>46307</x:v>
      </x:c>
      <x:c r="F239" s="6" t="str">
        <x:v>SRC-CLAIM-234</x:v>
      </x:c>
      <x:c r="G239" s="2" t="str">
        <x:f>IF(COUNTA(A239:F239)=0,"",IF(OR(A239="",B239="",COUNTIFS($A$6:$A$435,A239)&lt;&gt;1,COUNTIFS($B$6:$B$435,B239)&lt;&gt;1,COUNTIFS('Orders'!$A$6:$A$505,B239,'Orders'!$B$6:$B$505,'Inputs'!$B$5)&lt;&gt;1,AND(C239&lt;&gt;"Delivered",C239&lt;&gt;"Failed")),"Resolve","No issue"))</x:f>
        <x:v>No issue</x:v>
      </x:c>
      <x:c r="H239" s="2" t="str">
        <x:f>IF(COUNTA(A239:F239)=0,"",IF(AND(C239="Delivered",D239=""),"Resolve","No issue"))</x:f>
        <x:v>No issue</x:v>
      </x:c>
      <x:c r="I239" s="2" t="str">
        <x:f>IF(COUNTA(A239:F239)=0,"",IF(OR(NOT(ISNUMBER(E239)),E239&lt;'Inputs'!$B$8,E239&gt;'Inputs'!$B$6),"Resolve","No issue"))</x:f>
        <x:v>No issue</x:v>
      </x:c>
    </x:row>
    <x:row r="240" ht="25" customHeight="1">
      <x:c r="A240" s="6" t="str">
        <x:v>C-235</x:v>
      </x:c>
      <x:c r="B240" s="6" t="str">
        <x:v>A-235</x:v>
      </x:c>
      <x:c r="C240" s="6" t="str">
        <x:v>Delivered</x:v>
      </x:c>
      <x:c r="D240" s="6" t="str">
        <x:v>PROOF-235</x:v>
      </x:c>
      <x:c r="E240" s="7" t="n">
        <x:v>46307</x:v>
      </x:c>
      <x:c r="F240" s="6" t="str">
        <x:v>SRC-CLAIM-235</x:v>
      </x:c>
      <x:c r="G240" s="2" t="str">
        <x:f>IF(COUNTA(A240:F240)=0,"",IF(OR(A240="",B240="",COUNTIFS($A$6:$A$435,A240)&lt;&gt;1,COUNTIFS($B$6:$B$435,B240)&lt;&gt;1,COUNTIFS('Orders'!$A$6:$A$505,B240,'Orders'!$B$6:$B$505,'Inputs'!$B$5)&lt;&gt;1,AND(C240&lt;&gt;"Delivered",C240&lt;&gt;"Failed")),"Resolve","No issue"))</x:f>
        <x:v>No issue</x:v>
      </x:c>
      <x:c r="H240" s="2" t="str">
        <x:f>IF(COUNTA(A240:F240)=0,"",IF(AND(C240="Delivered",D240=""),"Resolve","No issue"))</x:f>
        <x:v>No issue</x:v>
      </x:c>
      <x:c r="I240" s="2" t="str">
        <x:f>IF(COUNTA(A240:F240)=0,"",IF(OR(NOT(ISNUMBER(E240)),E240&lt;'Inputs'!$B$8,E240&gt;'Inputs'!$B$6),"Resolve","No issue"))</x:f>
        <x:v>No issue</x:v>
      </x:c>
    </x:row>
    <x:row r="241" ht="25" customHeight="1">
      <x:c r="A241" s="6" t="str">
        <x:v>C-236</x:v>
      </x:c>
      <x:c r="B241" s="6" t="str">
        <x:v>A-236</x:v>
      </x:c>
      <x:c r="C241" s="6" t="str">
        <x:v>Delivered</x:v>
      </x:c>
      <x:c r="D241" s="6" t="str">
        <x:v>PROOF-236</x:v>
      </x:c>
      <x:c r="E241" s="7" t="n">
        <x:v>46307</x:v>
      </x:c>
      <x:c r="F241" s="6" t="str">
        <x:v>SRC-CLAIM-236</x:v>
      </x:c>
      <x:c r="G241" s="2" t="str">
        <x:f>IF(COUNTA(A241:F241)=0,"",IF(OR(A241="",B241="",COUNTIFS($A$6:$A$435,A241)&lt;&gt;1,COUNTIFS($B$6:$B$435,B241)&lt;&gt;1,COUNTIFS('Orders'!$A$6:$A$505,B241,'Orders'!$B$6:$B$505,'Inputs'!$B$5)&lt;&gt;1,AND(C241&lt;&gt;"Delivered",C241&lt;&gt;"Failed")),"Resolve","No issue"))</x:f>
        <x:v>No issue</x:v>
      </x:c>
      <x:c r="H241" s="2" t="str">
        <x:f>IF(COUNTA(A241:F241)=0,"",IF(AND(C241="Delivered",D241=""),"Resolve","No issue"))</x:f>
        <x:v>No issue</x:v>
      </x:c>
      <x:c r="I241" s="2" t="str">
        <x:f>IF(COUNTA(A241:F241)=0,"",IF(OR(NOT(ISNUMBER(E241)),E241&lt;'Inputs'!$B$8,E241&gt;'Inputs'!$B$6),"Resolve","No issue"))</x:f>
        <x:v>No issue</x:v>
      </x:c>
    </x:row>
    <x:row r="242" ht="25" customHeight="1">
      <x:c r="A242" s="6" t="str">
        <x:v>C-237</x:v>
      </x:c>
      <x:c r="B242" s="6" t="str">
        <x:v>A-237</x:v>
      </x:c>
      <x:c r="C242" s="6" t="str">
        <x:v>Delivered</x:v>
      </x:c>
      <x:c r="D242" s="6" t="str">
        <x:v>PROOF-237</x:v>
      </x:c>
      <x:c r="E242" s="7" t="n">
        <x:v>46307</x:v>
      </x:c>
      <x:c r="F242" s="6" t="str">
        <x:v>SRC-CLAIM-237</x:v>
      </x:c>
      <x:c r="G242" s="2" t="str">
        <x:f>IF(COUNTA(A242:F242)=0,"",IF(OR(A242="",B242="",COUNTIFS($A$6:$A$435,A242)&lt;&gt;1,COUNTIFS($B$6:$B$435,B242)&lt;&gt;1,COUNTIFS('Orders'!$A$6:$A$505,B242,'Orders'!$B$6:$B$505,'Inputs'!$B$5)&lt;&gt;1,AND(C242&lt;&gt;"Delivered",C242&lt;&gt;"Failed")),"Resolve","No issue"))</x:f>
        <x:v>No issue</x:v>
      </x:c>
      <x:c r="H242" s="2" t="str">
        <x:f>IF(COUNTA(A242:F242)=0,"",IF(AND(C242="Delivered",D242=""),"Resolve","No issue"))</x:f>
        <x:v>No issue</x:v>
      </x:c>
      <x:c r="I242" s="2" t="str">
        <x:f>IF(COUNTA(A242:F242)=0,"",IF(OR(NOT(ISNUMBER(E242)),E242&lt;'Inputs'!$B$8,E242&gt;'Inputs'!$B$6),"Resolve","No issue"))</x:f>
        <x:v>No issue</x:v>
      </x:c>
    </x:row>
    <x:row r="243" ht="25" customHeight="1">
      <x:c r="A243" s="6" t="str">
        <x:v>C-238</x:v>
      </x:c>
      <x:c r="B243" s="6" t="str">
        <x:v>A-238</x:v>
      </x:c>
      <x:c r="C243" s="6" t="str">
        <x:v>Delivered</x:v>
      </x:c>
      <x:c r="D243" s="6" t="str">
        <x:v>PROOF-238</x:v>
      </x:c>
      <x:c r="E243" s="7" t="n">
        <x:v>46307</x:v>
      </x:c>
      <x:c r="F243" s="6" t="str">
        <x:v>SRC-CLAIM-238</x:v>
      </x:c>
      <x:c r="G243" s="2" t="str">
        <x:f>IF(COUNTA(A243:F243)=0,"",IF(OR(A243="",B243="",COUNTIFS($A$6:$A$435,A243)&lt;&gt;1,COUNTIFS($B$6:$B$435,B243)&lt;&gt;1,COUNTIFS('Orders'!$A$6:$A$505,B243,'Orders'!$B$6:$B$505,'Inputs'!$B$5)&lt;&gt;1,AND(C243&lt;&gt;"Delivered",C243&lt;&gt;"Failed")),"Resolve","No issue"))</x:f>
        <x:v>No issue</x:v>
      </x:c>
      <x:c r="H243" s="2" t="str">
        <x:f>IF(COUNTA(A243:F243)=0,"",IF(AND(C243="Delivered",D243=""),"Resolve","No issue"))</x:f>
        <x:v>No issue</x:v>
      </x:c>
      <x:c r="I243" s="2" t="str">
        <x:f>IF(COUNTA(A243:F243)=0,"",IF(OR(NOT(ISNUMBER(E243)),E243&lt;'Inputs'!$B$8,E243&gt;'Inputs'!$B$6),"Resolve","No issue"))</x:f>
        <x:v>No issue</x:v>
      </x:c>
    </x:row>
    <x:row r="244" ht="25" customHeight="1">
      <x:c r="A244" s="6" t="str">
        <x:v>C-239</x:v>
      </x:c>
      <x:c r="B244" s="6" t="str">
        <x:v>A-239</x:v>
      </x:c>
      <x:c r="C244" s="6" t="str">
        <x:v>Delivered</x:v>
      </x:c>
      <x:c r="D244" s="6" t="str">
        <x:v>PROOF-239</x:v>
      </x:c>
      <x:c r="E244" s="7" t="n">
        <x:v>46307</x:v>
      </x:c>
      <x:c r="F244" s="6" t="str">
        <x:v>SRC-CLAIM-239</x:v>
      </x:c>
      <x:c r="G244" s="2" t="str">
        <x:f>IF(COUNTA(A244:F244)=0,"",IF(OR(A244="",B244="",COUNTIFS($A$6:$A$435,A244)&lt;&gt;1,COUNTIFS($B$6:$B$435,B244)&lt;&gt;1,COUNTIFS('Orders'!$A$6:$A$505,B244,'Orders'!$B$6:$B$505,'Inputs'!$B$5)&lt;&gt;1,AND(C244&lt;&gt;"Delivered",C244&lt;&gt;"Failed")),"Resolve","No issue"))</x:f>
        <x:v>No issue</x:v>
      </x:c>
      <x:c r="H244" s="2" t="str">
        <x:f>IF(COUNTA(A244:F244)=0,"",IF(AND(C244="Delivered",D244=""),"Resolve","No issue"))</x:f>
        <x:v>No issue</x:v>
      </x:c>
      <x:c r="I244" s="2" t="str">
        <x:f>IF(COUNTA(A244:F244)=0,"",IF(OR(NOT(ISNUMBER(E244)),E244&lt;'Inputs'!$B$8,E244&gt;'Inputs'!$B$6),"Resolve","No issue"))</x:f>
        <x:v>No issue</x:v>
      </x:c>
    </x:row>
    <x:row r="245" ht="25" customHeight="1">
      <x:c r="A245" s="6" t="str">
        <x:v>C-240</x:v>
      </x:c>
      <x:c r="B245" s="6" t="str">
        <x:v>A-240</x:v>
      </x:c>
      <x:c r="C245" s="6" t="str">
        <x:v>Delivered</x:v>
      </x:c>
      <x:c r="D245" s="6" t="str">
        <x:v>PROOF-240</x:v>
      </x:c>
      <x:c r="E245" s="7" t="n">
        <x:v>46307</x:v>
      </x:c>
      <x:c r="F245" s="6" t="str">
        <x:v>SRC-CLAIM-240</x:v>
      </x:c>
      <x:c r="G245" s="2" t="str">
        <x:f>IF(COUNTA(A245:F245)=0,"",IF(OR(A245="",B245="",COUNTIFS($A$6:$A$435,A245)&lt;&gt;1,COUNTIFS($B$6:$B$435,B245)&lt;&gt;1,COUNTIFS('Orders'!$A$6:$A$505,B245,'Orders'!$B$6:$B$505,'Inputs'!$B$5)&lt;&gt;1,AND(C245&lt;&gt;"Delivered",C245&lt;&gt;"Failed")),"Resolve","No issue"))</x:f>
        <x:v>No issue</x:v>
      </x:c>
      <x:c r="H245" s="2" t="str">
        <x:f>IF(COUNTA(A245:F245)=0,"",IF(AND(C245="Delivered",D245=""),"Resolve","No issue"))</x:f>
        <x:v>No issue</x:v>
      </x:c>
      <x:c r="I245" s="2" t="str">
        <x:f>IF(COUNTA(A245:F245)=0,"",IF(OR(NOT(ISNUMBER(E245)),E245&lt;'Inputs'!$B$8,E245&gt;'Inputs'!$B$6),"Resolve","No issue"))</x:f>
        <x:v>No issue</x:v>
      </x:c>
    </x:row>
    <x:row r="246" ht="25" customHeight="1">
      <x:c r="A246" s="6" t="str">
        <x:v>C-241</x:v>
      </x:c>
      <x:c r="B246" s="6" t="str">
        <x:v>A-241</x:v>
      </x:c>
      <x:c r="C246" s="6" t="str">
        <x:v>Delivered</x:v>
      </x:c>
      <x:c r="D246" s="6" t="str">
        <x:v>PROOF-241</x:v>
      </x:c>
      <x:c r="E246" s="7" t="n">
        <x:v>46307</x:v>
      </x:c>
      <x:c r="F246" s="6" t="str">
        <x:v>SRC-CLAIM-241</x:v>
      </x:c>
      <x:c r="G246" s="2" t="str">
        <x:f>IF(COUNTA(A246:F246)=0,"",IF(OR(A246="",B246="",COUNTIFS($A$6:$A$435,A246)&lt;&gt;1,COUNTIFS($B$6:$B$435,B246)&lt;&gt;1,COUNTIFS('Orders'!$A$6:$A$505,B246,'Orders'!$B$6:$B$505,'Inputs'!$B$5)&lt;&gt;1,AND(C246&lt;&gt;"Delivered",C246&lt;&gt;"Failed")),"Resolve","No issue"))</x:f>
        <x:v>No issue</x:v>
      </x:c>
      <x:c r="H246" s="2" t="str">
        <x:f>IF(COUNTA(A246:F246)=0,"",IF(AND(C246="Delivered",D246=""),"Resolve","No issue"))</x:f>
        <x:v>No issue</x:v>
      </x:c>
      <x:c r="I246" s="2" t="str">
        <x:f>IF(COUNTA(A246:F246)=0,"",IF(OR(NOT(ISNUMBER(E246)),E246&lt;'Inputs'!$B$8,E246&gt;'Inputs'!$B$6),"Resolve","No issue"))</x:f>
        <x:v>No issue</x:v>
      </x:c>
    </x:row>
    <x:row r="247" ht="25" customHeight="1">
      <x:c r="A247" s="6" t="str">
        <x:v>C-242</x:v>
      </x:c>
      <x:c r="B247" s="6" t="str">
        <x:v>A-242</x:v>
      </x:c>
      <x:c r="C247" s="6" t="str">
        <x:v>Delivered</x:v>
      </x:c>
      <x:c r="D247" s="6" t="str">
        <x:v>PROOF-242</x:v>
      </x:c>
      <x:c r="E247" s="7" t="n">
        <x:v>46307</x:v>
      </x:c>
      <x:c r="F247" s="6" t="str">
        <x:v>SRC-CLAIM-242</x:v>
      </x:c>
      <x:c r="G247" s="2" t="str">
        <x:f>IF(COUNTA(A247:F247)=0,"",IF(OR(A247="",B247="",COUNTIFS($A$6:$A$435,A247)&lt;&gt;1,COUNTIFS($B$6:$B$435,B247)&lt;&gt;1,COUNTIFS('Orders'!$A$6:$A$505,B247,'Orders'!$B$6:$B$505,'Inputs'!$B$5)&lt;&gt;1,AND(C247&lt;&gt;"Delivered",C247&lt;&gt;"Failed")),"Resolve","No issue"))</x:f>
        <x:v>No issue</x:v>
      </x:c>
      <x:c r="H247" s="2" t="str">
        <x:f>IF(COUNTA(A247:F247)=0,"",IF(AND(C247="Delivered",D247=""),"Resolve","No issue"))</x:f>
        <x:v>No issue</x:v>
      </x:c>
      <x:c r="I247" s="2" t="str">
        <x:f>IF(COUNTA(A247:F247)=0,"",IF(OR(NOT(ISNUMBER(E247)),E247&lt;'Inputs'!$B$8,E247&gt;'Inputs'!$B$6),"Resolve","No issue"))</x:f>
        <x:v>No issue</x:v>
      </x:c>
    </x:row>
    <x:row r="248" ht="25" customHeight="1">
      <x:c r="A248" s="6" t="str">
        <x:v>C-243</x:v>
      </x:c>
      <x:c r="B248" s="6" t="str">
        <x:v>A-243</x:v>
      </x:c>
      <x:c r="C248" s="6" t="str">
        <x:v>Delivered</x:v>
      </x:c>
      <x:c r="D248" s="6" t="str">
        <x:v>PROOF-243</x:v>
      </x:c>
      <x:c r="E248" s="7" t="n">
        <x:v>46307</x:v>
      </x:c>
      <x:c r="F248" s="6" t="str">
        <x:v>SRC-CLAIM-243</x:v>
      </x:c>
      <x:c r="G248" s="2" t="str">
        <x:f>IF(COUNTA(A248:F248)=0,"",IF(OR(A248="",B248="",COUNTIFS($A$6:$A$435,A248)&lt;&gt;1,COUNTIFS($B$6:$B$435,B248)&lt;&gt;1,COUNTIFS('Orders'!$A$6:$A$505,B248,'Orders'!$B$6:$B$505,'Inputs'!$B$5)&lt;&gt;1,AND(C248&lt;&gt;"Delivered",C248&lt;&gt;"Failed")),"Resolve","No issue"))</x:f>
        <x:v>No issue</x:v>
      </x:c>
      <x:c r="H248" s="2" t="str">
        <x:f>IF(COUNTA(A248:F248)=0,"",IF(AND(C248="Delivered",D248=""),"Resolve","No issue"))</x:f>
        <x:v>No issue</x:v>
      </x:c>
      <x:c r="I248" s="2" t="str">
        <x:f>IF(COUNTA(A248:F248)=0,"",IF(OR(NOT(ISNUMBER(E248)),E248&lt;'Inputs'!$B$8,E248&gt;'Inputs'!$B$6),"Resolve","No issue"))</x:f>
        <x:v>No issue</x:v>
      </x:c>
    </x:row>
    <x:row r="249" ht="25" customHeight="1">
      <x:c r="A249" s="6" t="str">
        <x:v>C-244</x:v>
      </x:c>
      <x:c r="B249" s="6" t="str">
        <x:v>A-244</x:v>
      </x:c>
      <x:c r="C249" s="6" t="str">
        <x:v>Delivered</x:v>
      </x:c>
      <x:c r="D249" s="6" t="str">
        <x:v>PROOF-244</x:v>
      </x:c>
      <x:c r="E249" s="7" t="n">
        <x:v>46307</x:v>
      </x:c>
      <x:c r="F249" s="6" t="str">
        <x:v>SRC-CLAIM-244</x:v>
      </x:c>
      <x:c r="G249" s="2" t="str">
        <x:f>IF(COUNTA(A249:F249)=0,"",IF(OR(A249="",B249="",COUNTIFS($A$6:$A$435,A249)&lt;&gt;1,COUNTIFS($B$6:$B$435,B249)&lt;&gt;1,COUNTIFS('Orders'!$A$6:$A$505,B249,'Orders'!$B$6:$B$505,'Inputs'!$B$5)&lt;&gt;1,AND(C249&lt;&gt;"Delivered",C249&lt;&gt;"Failed")),"Resolve","No issue"))</x:f>
        <x:v>No issue</x:v>
      </x:c>
      <x:c r="H249" s="2" t="str">
        <x:f>IF(COUNTA(A249:F249)=0,"",IF(AND(C249="Delivered",D249=""),"Resolve","No issue"))</x:f>
        <x:v>No issue</x:v>
      </x:c>
      <x:c r="I249" s="2" t="str">
        <x:f>IF(COUNTA(A249:F249)=0,"",IF(OR(NOT(ISNUMBER(E249)),E249&lt;'Inputs'!$B$8,E249&gt;'Inputs'!$B$6),"Resolve","No issue"))</x:f>
        <x:v>No issue</x:v>
      </x:c>
    </x:row>
    <x:row r="250" ht="25" customHeight="1">
      <x:c r="A250" s="6" t="str">
        <x:v>C-245</x:v>
      </x:c>
      <x:c r="B250" s="6" t="str">
        <x:v>A-245</x:v>
      </x:c>
      <x:c r="C250" s="6" t="str">
        <x:v>Delivered</x:v>
      </x:c>
      <x:c r="D250" s="6" t="str">
        <x:v>PROOF-245</x:v>
      </x:c>
      <x:c r="E250" s="7" t="n">
        <x:v>46307</x:v>
      </x:c>
      <x:c r="F250" s="6" t="str">
        <x:v>SRC-CLAIM-245</x:v>
      </x:c>
      <x:c r="G250" s="2" t="str">
        <x:f>IF(COUNTA(A250:F250)=0,"",IF(OR(A250="",B250="",COUNTIFS($A$6:$A$435,A250)&lt;&gt;1,COUNTIFS($B$6:$B$435,B250)&lt;&gt;1,COUNTIFS('Orders'!$A$6:$A$505,B250,'Orders'!$B$6:$B$505,'Inputs'!$B$5)&lt;&gt;1,AND(C250&lt;&gt;"Delivered",C250&lt;&gt;"Failed")),"Resolve","No issue"))</x:f>
        <x:v>No issue</x:v>
      </x:c>
      <x:c r="H250" s="2" t="str">
        <x:f>IF(COUNTA(A250:F250)=0,"",IF(AND(C250="Delivered",D250=""),"Resolve","No issue"))</x:f>
        <x:v>No issue</x:v>
      </x:c>
      <x:c r="I250" s="2" t="str">
        <x:f>IF(COUNTA(A250:F250)=0,"",IF(OR(NOT(ISNUMBER(E250)),E250&lt;'Inputs'!$B$8,E250&gt;'Inputs'!$B$6),"Resolve","No issue"))</x:f>
        <x:v>No issue</x:v>
      </x:c>
    </x:row>
    <x:row r="251" ht="25" customHeight="1">
      <x:c r="A251" s="6" t="str">
        <x:v>C-246</x:v>
      </x:c>
      <x:c r="B251" s="6" t="str">
        <x:v>A-246</x:v>
      </x:c>
      <x:c r="C251" s="6" t="str">
        <x:v>Delivered</x:v>
      </x:c>
      <x:c r="D251" s="6" t="str">
        <x:v>PROOF-246</x:v>
      </x:c>
      <x:c r="E251" s="7" t="n">
        <x:v>46307</x:v>
      </x:c>
      <x:c r="F251" s="6" t="str">
        <x:v>SRC-CLAIM-246</x:v>
      </x:c>
      <x:c r="G251" s="2" t="str">
        <x:f>IF(COUNTA(A251:F251)=0,"",IF(OR(A251="",B251="",COUNTIFS($A$6:$A$435,A251)&lt;&gt;1,COUNTIFS($B$6:$B$435,B251)&lt;&gt;1,COUNTIFS('Orders'!$A$6:$A$505,B251,'Orders'!$B$6:$B$505,'Inputs'!$B$5)&lt;&gt;1,AND(C251&lt;&gt;"Delivered",C251&lt;&gt;"Failed")),"Resolve","No issue"))</x:f>
        <x:v>No issue</x:v>
      </x:c>
      <x:c r="H251" s="2" t="str">
        <x:f>IF(COUNTA(A251:F251)=0,"",IF(AND(C251="Delivered",D251=""),"Resolve","No issue"))</x:f>
        <x:v>No issue</x:v>
      </x:c>
      <x:c r="I251" s="2" t="str">
        <x:f>IF(COUNTA(A251:F251)=0,"",IF(OR(NOT(ISNUMBER(E251)),E251&lt;'Inputs'!$B$8,E251&gt;'Inputs'!$B$6),"Resolve","No issue"))</x:f>
        <x:v>No issue</x:v>
      </x:c>
    </x:row>
    <x:row r="252" ht="25" customHeight="1">
      <x:c r="A252" s="6" t="str">
        <x:v>C-247</x:v>
      </x:c>
      <x:c r="B252" s="6" t="str">
        <x:v>A-247</x:v>
      </x:c>
      <x:c r="C252" s="6" t="str">
        <x:v>Delivered</x:v>
      </x:c>
      <x:c r="D252" s="6" t="str">
        <x:v>PROOF-247</x:v>
      </x:c>
      <x:c r="E252" s="7" t="n">
        <x:v>46307</x:v>
      </x:c>
      <x:c r="F252" s="6" t="str">
        <x:v>SRC-CLAIM-247</x:v>
      </x:c>
      <x:c r="G252" s="2" t="str">
        <x:f>IF(COUNTA(A252:F252)=0,"",IF(OR(A252="",B252="",COUNTIFS($A$6:$A$435,A252)&lt;&gt;1,COUNTIFS($B$6:$B$435,B252)&lt;&gt;1,COUNTIFS('Orders'!$A$6:$A$505,B252,'Orders'!$B$6:$B$505,'Inputs'!$B$5)&lt;&gt;1,AND(C252&lt;&gt;"Delivered",C252&lt;&gt;"Failed")),"Resolve","No issue"))</x:f>
        <x:v>No issue</x:v>
      </x:c>
      <x:c r="H252" s="2" t="str">
        <x:f>IF(COUNTA(A252:F252)=0,"",IF(AND(C252="Delivered",D252=""),"Resolve","No issue"))</x:f>
        <x:v>No issue</x:v>
      </x:c>
      <x:c r="I252" s="2" t="str">
        <x:f>IF(COUNTA(A252:F252)=0,"",IF(OR(NOT(ISNUMBER(E252)),E252&lt;'Inputs'!$B$8,E252&gt;'Inputs'!$B$6),"Resolve","No issue"))</x:f>
        <x:v>No issue</x:v>
      </x:c>
    </x:row>
    <x:row r="253" ht="25" customHeight="1">
      <x:c r="A253" s="6" t="str">
        <x:v>C-248</x:v>
      </x:c>
      <x:c r="B253" s="6" t="str">
        <x:v>A-248</x:v>
      </x:c>
      <x:c r="C253" s="6" t="str">
        <x:v>Delivered</x:v>
      </x:c>
      <x:c r="D253" s="6" t="str">
        <x:v>PROOF-248</x:v>
      </x:c>
      <x:c r="E253" s="7" t="n">
        <x:v>46307</x:v>
      </x:c>
      <x:c r="F253" s="6" t="str">
        <x:v>SRC-CLAIM-248</x:v>
      </x:c>
      <x:c r="G253" s="2" t="str">
        <x:f>IF(COUNTA(A253:F253)=0,"",IF(OR(A253="",B253="",COUNTIFS($A$6:$A$435,A253)&lt;&gt;1,COUNTIFS($B$6:$B$435,B253)&lt;&gt;1,COUNTIFS('Orders'!$A$6:$A$505,B253,'Orders'!$B$6:$B$505,'Inputs'!$B$5)&lt;&gt;1,AND(C253&lt;&gt;"Delivered",C253&lt;&gt;"Failed")),"Resolve","No issue"))</x:f>
        <x:v>No issue</x:v>
      </x:c>
      <x:c r="H253" s="2" t="str">
        <x:f>IF(COUNTA(A253:F253)=0,"",IF(AND(C253="Delivered",D253=""),"Resolve","No issue"))</x:f>
        <x:v>No issue</x:v>
      </x:c>
      <x:c r="I253" s="2" t="str">
        <x:f>IF(COUNTA(A253:F253)=0,"",IF(OR(NOT(ISNUMBER(E253)),E253&lt;'Inputs'!$B$8,E253&gt;'Inputs'!$B$6),"Resolve","No issue"))</x:f>
        <x:v>No issue</x:v>
      </x:c>
    </x:row>
    <x:row r="254" ht="25" customHeight="1">
      <x:c r="A254" s="6" t="str">
        <x:v>C-249</x:v>
      </x:c>
      <x:c r="B254" s="6" t="str">
        <x:v>A-249</x:v>
      </x:c>
      <x:c r="C254" s="6" t="str">
        <x:v>Delivered</x:v>
      </x:c>
      <x:c r="D254" s="6" t="str">
        <x:v>PROOF-249</x:v>
      </x:c>
      <x:c r="E254" s="7" t="n">
        <x:v>46307</x:v>
      </x:c>
      <x:c r="F254" s="6" t="str">
        <x:v>SRC-CLAIM-249</x:v>
      </x:c>
      <x:c r="G254" s="2" t="str">
        <x:f>IF(COUNTA(A254:F254)=0,"",IF(OR(A254="",B254="",COUNTIFS($A$6:$A$435,A254)&lt;&gt;1,COUNTIFS($B$6:$B$435,B254)&lt;&gt;1,COUNTIFS('Orders'!$A$6:$A$505,B254,'Orders'!$B$6:$B$505,'Inputs'!$B$5)&lt;&gt;1,AND(C254&lt;&gt;"Delivered",C254&lt;&gt;"Failed")),"Resolve","No issue"))</x:f>
        <x:v>No issue</x:v>
      </x:c>
      <x:c r="H254" s="2" t="str">
        <x:f>IF(COUNTA(A254:F254)=0,"",IF(AND(C254="Delivered",D254=""),"Resolve","No issue"))</x:f>
        <x:v>No issue</x:v>
      </x:c>
      <x:c r="I254" s="2" t="str">
        <x:f>IF(COUNTA(A254:F254)=0,"",IF(OR(NOT(ISNUMBER(E254)),E254&lt;'Inputs'!$B$8,E254&gt;'Inputs'!$B$6),"Resolve","No issue"))</x:f>
        <x:v>No issue</x:v>
      </x:c>
    </x:row>
    <x:row r="255" ht="25" customHeight="1">
      <x:c r="A255" s="6" t="str">
        <x:v>C-250</x:v>
      </x:c>
      <x:c r="B255" s="6" t="str">
        <x:v>A-250</x:v>
      </x:c>
      <x:c r="C255" s="6" t="str">
        <x:v>Delivered</x:v>
      </x:c>
      <x:c r="D255" s="6" t="str">
        <x:v>PROOF-250</x:v>
      </x:c>
      <x:c r="E255" s="7" t="n">
        <x:v>46307</x:v>
      </x:c>
      <x:c r="F255" s="6" t="str">
        <x:v>SRC-CLAIM-250</x:v>
      </x:c>
      <x:c r="G255" s="2" t="str">
        <x:f>IF(COUNTA(A255:F255)=0,"",IF(OR(A255="",B255="",COUNTIFS($A$6:$A$435,A255)&lt;&gt;1,COUNTIFS($B$6:$B$435,B255)&lt;&gt;1,COUNTIFS('Orders'!$A$6:$A$505,B255,'Orders'!$B$6:$B$505,'Inputs'!$B$5)&lt;&gt;1,AND(C255&lt;&gt;"Delivered",C255&lt;&gt;"Failed")),"Resolve","No issue"))</x:f>
        <x:v>No issue</x:v>
      </x:c>
      <x:c r="H255" s="2" t="str">
        <x:f>IF(COUNTA(A255:F255)=0,"",IF(AND(C255="Delivered",D255=""),"Resolve","No issue"))</x:f>
        <x:v>No issue</x:v>
      </x:c>
      <x:c r="I255" s="2" t="str">
        <x:f>IF(COUNTA(A255:F255)=0,"",IF(OR(NOT(ISNUMBER(E255)),E255&lt;'Inputs'!$B$8,E255&gt;'Inputs'!$B$6),"Resolve","No issue"))</x:f>
        <x:v>No issue</x:v>
      </x:c>
    </x:row>
    <x:row r="256" ht="25" customHeight="1">
      <x:c r="A256" s="6" t="str">
        <x:v>C-251</x:v>
      </x:c>
      <x:c r="B256" s="6" t="str">
        <x:v>A-251</x:v>
      </x:c>
      <x:c r="C256" s="6" t="str">
        <x:v>Delivered</x:v>
      </x:c>
      <x:c r="D256" s="6" t="str">
        <x:v>PROOF-251</x:v>
      </x:c>
      <x:c r="E256" s="7" t="n">
        <x:v>46307</x:v>
      </x:c>
      <x:c r="F256" s="6" t="str">
        <x:v>SRC-CLAIM-251</x:v>
      </x:c>
      <x:c r="G256" s="2" t="str">
        <x:f>IF(COUNTA(A256:F256)=0,"",IF(OR(A256="",B256="",COUNTIFS($A$6:$A$435,A256)&lt;&gt;1,COUNTIFS($B$6:$B$435,B256)&lt;&gt;1,COUNTIFS('Orders'!$A$6:$A$505,B256,'Orders'!$B$6:$B$505,'Inputs'!$B$5)&lt;&gt;1,AND(C256&lt;&gt;"Delivered",C256&lt;&gt;"Failed")),"Resolve","No issue"))</x:f>
        <x:v>No issue</x:v>
      </x:c>
      <x:c r="H256" s="2" t="str">
        <x:f>IF(COUNTA(A256:F256)=0,"",IF(AND(C256="Delivered",D256=""),"Resolve","No issue"))</x:f>
        <x:v>No issue</x:v>
      </x:c>
      <x:c r="I256" s="2" t="str">
        <x:f>IF(COUNTA(A256:F256)=0,"",IF(OR(NOT(ISNUMBER(E256)),E256&lt;'Inputs'!$B$8,E256&gt;'Inputs'!$B$6),"Resolve","No issue"))</x:f>
        <x:v>No issue</x:v>
      </x:c>
    </x:row>
    <x:row r="257" ht="25" customHeight="1">
      <x:c r="A257" s="6" t="str">
        <x:v>C-252</x:v>
      </x:c>
      <x:c r="B257" s="6" t="str">
        <x:v>A-252</x:v>
      </x:c>
      <x:c r="C257" s="6" t="str">
        <x:v>Delivered</x:v>
      </x:c>
      <x:c r="D257" s="6" t="str">
        <x:v>PROOF-252</x:v>
      </x:c>
      <x:c r="E257" s="7" t="n">
        <x:v>46307</x:v>
      </x:c>
      <x:c r="F257" s="6" t="str">
        <x:v>SRC-CLAIM-252</x:v>
      </x:c>
      <x:c r="G257" s="2" t="str">
        <x:f>IF(COUNTA(A257:F257)=0,"",IF(OR(A257="",B257="",COUNTIFS($A$6:$A$435,A257)&lt;&gt;1,COUNTIFS($B$6:$B$435,B257)&lt;&gt;1,COUNTIFS('Orders'!$A$6:$A$505,B257,'Orders'!$B$6:$B$505,'Inputs'!$B$5)&lt;&gt;1,AND(C257&lt;&gt;"Delivered",C257&lt;&gt;"Failed")),"Resolve","No issue"))</x:f>
        <x:v>No issue</x:v>
      </x:c>
      <x:c r="H257" s="2" t="str">
        <x:f>IF(COUNTA(A257:F257)=0,"",IF(AND(C257="Delivered",D257=""),"Resolve","No issue"))</x:f>
        <x:v>No issue</x:v>
      </x:c>
      <x:c r="I257" s="2" t="str">
        <x:f>IF(COUNTA(A257:F257)=0,"",IF(OR(NOT(ISNUMBER(E257)),E257&lt;'Inputs'!$B$8,E257&gt;'Inputs'!$B$6),"Resolve","No issue"))</x:f>
        <x:v>No issue</x:v>
      </x:c>
    </x:row>
    <x:row r="258" ht="25" customHeight="1">
      <x:c r="A258" s="6" t="str">
        <x:v>C-253</x:v>
      </x:c>
      <x:c r="B258" s="6" t="str">
        <x:v>A-253</x:v>
      </x:c>
      <x:c r="C258" s="6" t="str">
        <x:v>Delivered</x:v>
      </x:c>
      <x:c r="D258" s="6" t="str">
        <x:v>PROOF-253</x:v>
      </x:c>
      <x:c r="E258" s="7" t="n">
        <x:v>46307</x:v>
      </x:c>
      <x:c r="F258" s="6" t="str">
        <x:v>SRC-CLAIM-253</x:v>
      </x:c>
      <x:c r="G258" s="2" t="str">
        <x:f>IF(COUNTA(A258:F258)=0,"",IF(OR(A258="",B258="",COUNTIFS($A$6:$A$435,A258)&lt;&gt;1,COUNTIFS($B$6:$B$435,B258)&lt;&gt;1,COUNTIFS('Orders'!$A$6:$A$505,B258,'Orders'!$B$6:$B$505,'Inputs'!$B$5)&lt;&gt;1,AND(C258&lt;&gt;"Delivered",C258&lt;&gt;"Failed")),"Resolve","No issue"))</x:f>
        <x:v>No issue</x:v>
      </x:c>
      <x:c r="H258" s="2" t="str">
        <x:f>IF(COUNTA(A258:F258)=0,"",IF(AND(C258="Delivered",D258=""),"Resolve","No issue"))</x:f>
        <x:v>No issue</x:v>
      </x:c>
      <x:c r="I258" s="2" t="str">
        <x:f>IF(COUNTA(A258:F258)=0,"",IF(OR(NOT(ISNUMBER(E258)),E258&lt;'Inputs'!$B$8,E258&gt;'Inputs'!$B$6),"Resolve","No issue"))</x:f>
        <x:v>No issue</x:v>
      </x:c>
    </x:row>
    <x:row r="259" ht="25" customHeight="1">
      <x:c r="A259" s="6" t="str">
        <x:v>C-254</x:v>
      </x:c>
      <x:c r="B259" s="6" t="str">
        <x:v>A-254</x:v>
      </x:c>
      <x:c r="C259" s="6" t="str">
        <x:v>Delivered</x:v>
      </x:c>
      <x:c r="D259" s="6" t="str">
        <x:v>PROOF-254</x:v>
      </x:c>
      <x:c r="E259" s="7" t="n">
        <x:v>46307</x:v>
      </x:c>
      <x:c r="F259" s="6" t="str">
        <x:v>SRC-CLAIM-254</x:v>
      </x:c>
      <x:c r="G259" s="2" t="str">
        <x:f>IF(COUNTA(A259:F259)=0,"",IF(OR(A259="",B259="",COUNTIFS($A$6:$A$435,A259)&lt;&gt;1,COUNTIFS($B$6:$B$435,B259)&lt;&gt;1,COUNTIFS('Orders'!$A$6:$A$505,B259,'Orders'!$B$6:$B$505,'Inputs'!$B$5)&lt;&gt;1,AND(C259&lt;&gt;"Delivered",C259&lt;&gt;"Failed")),"Resolve","No issue"))</x:f>
        <x:v>No issue</x:v>
      </x:c>
      <x:c r="H259" s="2" t="str">
        <x:f>IF(COUNTA(A259:F259)=0,"",IF(AND(C259="Delivered",D259=""),"Resolve","No issue"))</x:f>
        <x:v>No issue</x:v>
      </x:c>
      <x:c r="I259" s="2" t="str">
        <x:f>IF(COUNTA(A259:F259)=0,"",IF(OR(NOT(ISNUMBER(E259)),E259&lt;'Inputs'!$B$8,E259&gt;'Inputs'!$B$6),"Resolve","No issue"))</x:f>
        <x:v>No issue</x:v>
      </x:c>
    </x:row>
    <x:row r="260" ht="25" customHeight="1">
      <x:c r="A260" s="6" t="str">
        <x:v>C-255</x:v>
      </x:c>
      <x:c r="B260" s="6" t="str">
        <x:v>A-255</x:v>
      </x:c>
      <x:c r="C260" s="6" t="str">
        <x:v>Delivered</x:v>
      </x:c>
      <x:c r="D260" s="6" t="str">
        <x:v>PROOF-255</x:v>
      </x:c>
      <x:c r="E260" s="7" t="n">
        <x:v>46307</x:v>
      </x:c>
      <x:c r="F260" s="6" t="str">
        <x:v>SRC-CLAIM-255</x:v>
      </x:c>
      <x:c r="G260" s="2" t="str">
        <x:f>IF(COUNTA(A260:F260)=0,"",IF(OR(A260="",B260="",COUNTIFS($A$6:$A$435,A260)&lt;&gt;1,COUNTIFS($B$6:$B$435,B260)&lt;&gt;1,COUNTIFS('Orders'!$A$6:$A$505,B260,'Orders'!$B$6:$B$505,'Inputs'!$B$5)&lt;&gt;1,AND(C260&lt;&gt;"Delivered",C260&lt;&gt;"Failed")),"Resolve","No issue"))</x:f>
        <x:v>No issue</x:v>
      </x:c>
      <x:c r="H260" s="2" t="str">
        <x:f>IF(COUNTA(A260:F260)=0,"",IF(AND(C260="Delivered",D260=""),"Resolve","No issue"))</x:f>
        <x:v>No issue</x:v>
      </x:c>
      <x:c r="I260" s="2" t="str">
        <x:f>IF(COUNTA(A260:F260)=0,"",IF(OR(NOT(ISNUMBER(E260)),E260&lt;'Inputs'!$B$8,E260&gt;'Inputs'!$B$6),"Resolve","No issue"))</x:f>
        <x:v>No issue</x:v>
      </x:c>
    </x:row>
    <x:row r="261" ht="25" customHeight="1">
      <x:c r="A261" s="6" t="str">
        <x:v>C-256</x:v>
      </x:c>
      <x:c r="B261" s="6" t="str">
        <x:v>A-256</x:v>
      </x:c>
      <x:c r="C261" s="6" t="str">
        <x:v>Delivered</x:v>
      </x:c>
      <x:c r="D261" s="6" t="str">
        <x:v>PROOF-256</x:v>
      </x:c>
      <x:c r="E261" s="7" t="n">
        <x:v>46307</x:v>
      </x:c>
      <x:c r="F261" s="6" t="str">
        <x:v>SRC-CLAIM-256</x:v>
      </x:c>
      <x:c r="G261" s="2" t="str">
        <x:f>IF(COUNTA(A261:F261)=0,"",IF(OR(A261="",B261="",COUNTIFS($A$6:$A$435,A261)&lt;&gt;1,COUNTIFS($B$6:$B$435,B261)&lt;&gt;1,COUNTIFS('Orders'!$A$6:$A$505,B261,'Orders'!$B$6:$B$505,'Inputs'!$B$5)&lt;&gt;1,AND(C261&lt;&gt;"Delivered",C261&lt;&gt;"Failed")),"Resolve","No issue"))</x:f>
        <x:v>No issue</x:v>
      </x:c>
      <x:c r="H261" s="2" t="str">
        <x:f>IF(COUNTA(A261:F261)=0,"",IF(AND(C261="Delivered",D261=""),"Resolve","No issue"))</x:f>
        <x:v>No issue</x:v>
      </x:c>
      <x:c r="I261" s="2" t="str">
        <x:f>IF(COUNTA(A261:F261)=0,"",IF(OR(NOT(ISNUMBER(E261)),E261&lt;'Inputs'!$B$8,E261&gt;'Inputs'!$B$6),"Resolve","No issue"))</x:f>
        <x:v>No issue</x:v>
      </x:c>
    </x:row>
    <x:row r="262" ht="25" customHeight="1">
      <x:c r="A262" s="6" t="str">
        <x:v>C-257</x:v>
      </x:c>
      <x:c r="B262" s="6" t="str">
        <x:v>A-257</x:v>
      </x:c>
      <x:c r="C262" s="6" t="str">
        <x:v>Delivered</x:v>
      </x:c>
      <x:c r="D262" s="6" t="str">
        <x:v>PROOF-257</x:v>
      </x:c>
      <x:c r="E262" s="7" t="n">
        <x:v>46307</x:v>
      </x:c>
      <x:c r="F262" s="6" t="str">
        <x:v>SRC-CLAIM-257</x:v>
      </x:c>
      <x:c r="G262" s="2" t="str">
        <x:f>IF(COUNTA(A262:F262)=0,"",IF(OR(A262="",B262="",COUNTIFS($A$6:$A$435,A262)&lt;&gt;1,COUNTIFS($B$6:$B$435,B262)&lt;&gt;1,COUNTIFS('Orders'!$A$6:$A$505,B262,'Orders'!$B$6:$B$505,'Inputs'!$B$5)&lt;&gt;1,AND(C262&lt;&gt;"Delivered",C262&lt;&gt;"Failed")),"Resolve","No issue"))</x:f>
        <x:v>No issue</x:v>
      </x:c>
      <x:c r="H262" s="2" t="str">
        <x:f>IF(COUNTA(A262:F262)=0,"",IF(AND(C262="Delivered",D262=""),"Resolve","No issue"))</x:f>
        <x:v>No issue</x:v>
      </x:c>
      <x:c r="I262" s="2" t="str">
        <x:f>IF(COUNTA(A262:F262)=0,"",IF(OR(NOT(ISNUMBER(E262)),E262&lt;'Inputs'!$B$8,E262&gt;'Inputs'!$B$6),"Resolve","No issue"))</x:f>
        <x:v>No issue</x:v>
      </x:c>
    </x:row>
    <x:row r="263" ht="25" customHeight="1">
      <x:c r="A263" s="6" t="str">
        <x:v>C-258</x:v>
      </x:c>
      <x:c r="B263" s="6" t="str">
        <x:v>A-258</x:v>
      </x:c>
      <x:c r="C263" s="6" t="str">
        <x:v>Delivered</x:v>
      </x:c>
      <x:c r="D263" s="6" t="str">
        <x:v>PROOF-258</x:v>
      </x:c>
      <x:c r="E263" s="7" t="n">
        <x:v>46307</x:v>
      </x:c>
      <x:c r="F263" s="6" t="str">
        <x:v>SRC-CLAIM-258</x:v>
      </x:c>
      <x:c r="G263" s="2" t="str">
        <x:f>IF(COUNTA(A263:F263)=0,"",IF(OR(A263="",B263="",COUNTIFS($A$6:$A$435,A263)&lt;&gt;1,COUNTIFS($B$6:$B$435,B263)&lt;&gt;1,COUNTIFS('Orders'!$A$6:$A$505,B263,'Orders'!$B$6:$B$505,'Inputs'!$B$5)&lt;&gt;1,AND(C263&lt;&gt;"Delivered",C263&lt;&gt;"Failed")),"Resolve","No issue"))</x:f>
        <x:v>No issue</x:v>
      </x:c>
      <x:c r="H263" s="2" t="str">
        <x:f>IF(COUNTA(A263:F263)=0,"",IF(AND(C263="Delivered",D263=""),"Resolve","No issue"))</x:f>
        <x:v>No issue</x:v>
      </x:c>
      <x:c r="I263" s="2" t="str">
        <x:f>IF(COUNTA(A263:F263)=0,"",IF(OR(NOT(ISNUMBER(E263)),E263&lt;'Inputs'!$B$8,E263&gt;'Inputs'!$B$6),"Resolve","No issue"))</x:f>
        <x:v>No issue</x:v>
      </x:c>
    </x:row>
    <x:row r="264" ht="25" customHeight="1">
      <x:c r="A264" s="6" t="str">
        <x:v>C-259</x:v>
      </x:c>
      <x:c r="B264" s="6" t="str">
        <x:v>A-259</x:v>
      </x:c>
      <x:c r="C264" s="6" t="str">
        <x:v>Delivered</x:v>
      </x:c>
      <x:c r="D264" s="6" t="str">
        <x:v>PROOF-259</x:v>
      </x:c>
      <x:c r="E264" s="7" t="n">
        <x:v>46307</x:v>
      </x:c>
      <x:c r="F264" s="6" t="str">
        <x:v>SRC-CLAIM-259</x:v>
      </x:c>
      <x:c r="G264" s="2" t="str">
        <x:f>IF(COUNTA(A264:F264)=0,"",IF(OR(A264="",B264="",COUNTIFS($A$6:$A$435,A264)&lt;&gt;1,COUNTIFS($B$6:$B$435,B264)&lt;&gt;1,COUNTIFS('Orders'!$A$6:$A$505,B264,'Orders'!$B$6:$B$505,'Inputs'!$B$5)&lt;&gt;1,AND(C264&lt;&gt;"Delivered",C264&lt;&gt;"Failed")),"Resolve","No issue"))</x:f>
        <x:v>No issue</x:v>
      </x:c>
      <x:c r="H264" s="2" t="str">
        <x:f>IF(COUNTA(A264:F264)=0,"",IF(AND(C264="Delivered",D264=""),"Resolve","No issue"))</x:f>
        <x:v>No issue</x:v>
      </x:c>
      <x:c r="I264" s="2" t="str">
        <x:f>IF(COUNTA(A264:F264)=0,"",IF(OR(NOT(ISNUMBER(E264)),E264&lt;'Inputs'!$B$8,E264&gt;'Inputs'!$B$6),"Resolve","No issue"))</x:f>
        <x:v>No issue</x:v>
      </x:c>
    </x:row>
    <x:row r="265" ht="25" customHeight="1">
      <x:c r="A265" s="6" t="str">
        <x:v>C-260</x:v>
      </x:c>
      <x:c r="B265" s="6" t="str">
        <x:v>A-260</x:v>
      </x:c>
      <x:c r="C265" s="6" t="str">
        <x:v>Delivered</x:v>
      </x:c>
      <x:c r="D265" s="6" t="str">
        <x:v>PROOF-260</x:v>
      </x:c>
      <x:c r="E265" s="7" t="n">
        <x:v>46307</x:v>
      </x:c>
      <x:c r="F265" s="6" t="str">
        <x:v>SRC-CLAIM-260</x:v>
      </x:c>
      <x:c r="G265" s="2" t="str">
        <x:f>IF(COUNTA(A265:F265)=0,"",IF(OR(A265="",B265="",COUNTIFS($A$6:$A$435,A265)&lt;&gt;1,COUNTIFS($B$6:$B$435,B265)&lt;&gt;1,COUNTIFS('Orders'!$A$6:$A$505,B265,'Orders'!$B$6:$B$505,'Inputs'!$B$5)&lt;&gt;1,AND(C265&lt;&gt;"Delivered",C265&lt;&gt;"Failed")),"Resolve","No issue"))</x:f>
        <x:v>No issue</x:v>
      </x:c>
      <x:c r="H265" s="2" t="str">
        <x:f>IF(COUNTA(A265:F265)=0,"",IF(AND(C265="Delivered",D265=""),"Resolve","No issue"))</x:f>
        <x:v>No issue</x:v>
      </x:c>
      <x:c r="I265" s="2" t="str">
        <x:f>IF(COUNTA(A265:F265)=0,"",IF(OR(NOT(ISNUMBER(E265)),E265&lt;'Inputs'!$B$8,E265&gt;'Inputs'!$B$6),"Resolve","No issue"))</x:f>
        <x:v>No issue</x:v>
      </x:c>
    </x:row>
    <x:row r="266" ht="25" customHeight="1">
      <x:c r="A266" s="6" t="str">
        <x:v>C-261</x:v>
      </x:c>
      <x:c r="B266" s="6" t="str">
        <x:v>A-261</x:v>
      </x:c>
      <x:c r="C266" s="6" t="str">
        <x:v>Delivered</x:v>
      </x:c>
      <x:c r="D266" s="6" t="str">
        <x:v>PROOF-261</x:v>
      </x:c>
      <x:c r="E266" s="7" t="n">
        <x:v>46307</x:v>
      </x:c>
      <x:c r="F266" s="6" t="str">
        <x:v>SRC-CLAIM-261</x:v>
      </x:c>
      <x:c r="G266" s="2" t="str">
        <x:f>IF(COUNTA(A266:F266)=0,"",IF(OR(A266="",B266="",COUNTIFS($A$6:$A$435,A266)&lt;&gt;1,COUNTIFS($B$6:$B$435,B266)&lt;&gt;1,COUNTIFS('Orders'!$A$6:$A$505,B266,'Orders'!$B$6:$B$505,'Inputs'!$B$5)&lt;&gt;1,AND(C266&lt;&gt;"Delivered",C266&lt;&gt;"Failed")),"Resolve","No issue"))</x:f>
        <x:v>No issue</x:v>
      </x:c>
      <x:c r="H266" s="2" t="str">
        <x:f>IF(COUNTA(A266:F266)=0,"",IF(AND(C266="Delivered",D266=""),"Resolve","No issue"))</x:f>
        <x:v>No issue</x:v>
      </x:c>
      <x:c r="I266" s="2" t="str">
        <x:f>IF(COUNTA(A266:F266)=0,"",IF(OR(NOT(ISNUMBER(E266)),E266&lt;'Inputs'!$B$8,E266&gt;'Inputs'!$B$6),"Resolve","No issue"))</x:f>
        <x:v>No issue</x:v>
      </x:c>
    </x:row>
    <x:row r="267" ht="25" customHeight="1">
      <x:c r="A267" s="6" t="str">
        <x:v>C-262</x:v>
      </x:c>
      <x:c r="B267" s="6" t="str">
        <x:v>A-262</x:v>
      </x:c>
      <x:c r="C267" s="6" t="str">
        <x:v>Delivered</x:v>
      </x:c>
      <x:c r="D267" s="6" t="str">
        <x:v>PROOF-262</x:v>
      </x:c>
      <x:c r="E267" s="7" t="n">
        <x:v>46307</x:v>
      </x:c>
      <x:c r="F267" s="6" t="str">
        <x:v>SRC-CLAIM-262</x:v>
      </x:c>
      <x:c r="G267" s="2" t="str">
        <x:f>IF(COUNTA(A267:F267)=0,"",IF(OR(A267="",B267="",COUNTIFS($A$6:$A$435,A267)&lt;&gt;1,COUNTIFS($B$6:$B$435,B267)&lt;&gt;1,COUNTIFS('Orders'!$A$6:$A$505,B267,'Orders'!$B$6:$B$505,'Inputs'!$B$5)&lt;&gt;1,AND(C267&lt;&gt;"Delivered",C267&lt;&gt;"Failed")),"Resolve","No issue"))</x:f>
        <x:v>No issue</x:v>
      </x:c>
      <x:c r="H267" s="2" t="str">
        <x:f>IF(COUNTA(A267:F267)=0,"",IF(AND(C267="Delivered",D267=""),"Resolve","No issue"))</x:f>
        <x:v>No issue</x:v>
      </x:c>
      <x:c r="I267" s="2" t="str">
        <x:f>IF(COUNTA(A267:F267)=0,"",IF(OR(NOT(ISNUMBER(E267)),E267&lt;'Inputs'!$B$8,E267&gt;'Inputs'!$B$6),"Resolve","No issue"))</x:f>
        <x:v>No issue</x:v>
      </x:c>
    </x:row>
    <x:row r="268" ht="25" customHeight="1">
      <x:c r="A268" s="6" t="str">
        <x:v>C-263</x:v>
      </x:c>
      <x:c r="B268" s="6" t="str">
        <x:v>A-263</x:v>
      </x:c>
      <x:c r="C268" s="6" t="str">
        <x:v>Delivered</x:v>
      </x:c>
      <x:c r="D268" s="6" t="str">
        <x:v>PROOF-263</x:v>
      </x:c>
      <x:c r="E268" s="7" t="n">
        <x:v>46307</x:v>
      </x:c>
      <x:c r="F268" s="6" t="str">
        <x:v>SRC-CLAIM-263</x:v>
      </x:c>
      <x:c r="G268" s="2" t="str">
        <x:f>IF(COUNTA(A268:F268)=0,"",IF(OR(A268="",B268="",COUNTIFS($A$6:$A$435,A268)&lt;&gt;1,COUNTIFS($B$6:$B$435,B268)&lt;&gt;1,COUNTIFS('Orders'!$A$6:$A$505,B268,'Orders'!$B$6:$B$505,'Inputs'!$B$5)&lt;&gt;1,AND(C268&lt;&gt;"Delivered",C268&lt;&gt;"Failed")),"Resolve","No issue"))</x:f>
        <x:v>No issue</x:v>
      </x:c>
      <x:c r="H268" s="2" t="str">
        <x:f>IF(COUNTA(A268:F268)=0,"",IF(AND(C268="Delivered",D268=""),"Resolve","No issue"))</x:f>
        <x:v>No issue</x:v>
      </x:c>
      <x:c r="I268" s="2" t="str">
        <x:f>IF(COUNTA(A268:F268)=0,"",IF(OR(NOT(ISNUMBER(E268)),E268&lt;'Inputs'!$B$8,E268&gt;'Inputs'!$B$6),"Resolve","No issue"))</x:f>
        <x:v>No issue</x:v>
      </x:c>
    </x:row>
    <x:row r="269" ht="25" customHeight="1">
      <x:c r="A269" s="6" t="str">
        <x:v>C-264</x:v>
      </x:c>
      <x:c r="B269" s="6" t="str">
        <x:v>A-264</x:v>
      </x:c>
      <x:c r="C269" s="6" t="str">
        <x:v>Delivered</x:v>
      </x:c>
      <x:c r="D269" s="6" t="str">
        <x:v>PROOF-264</x:v>
      </x:c>
      <x:c r="E269" s="7" t="n">
        <x:v>46307</x:v>
      </x:c>
      <x:c r="F269" s="6" t="str">
        <x:v>SRC-CLAIM-264</x:v>
      </x:c>
      <x:c r="G269" s="2" t="str">
        <x:f>IF(COUNTA(A269:F269)=0,"",IF(OR(A269="",B269="",COUNTIFS($A$6:$A$435,A269)&lt;&gt;1,COUNTIFS($B$6:$B$435,B269)&lt;&gt;1,COUNTIFS('Orders'!$A$6:$A$505,B269,'Orders'!$B$6:$B$505,'Inputs'!$B$5)&lt;&gt;1,AND(C269&lt;&gt;"Delivered",C269&lt;&gt;"Failed")),"Resolve","No issue"))</x:f>
        <x:v>No issue</x:v>
      </x:c>
      <x:c r="H269" s="2" t="str">
        <x:f>IF(COUNTA(A269:F269)=0,"",IF(AND(C269="Delivered",D269=""),"Resolve","No issue"))</x:f>
        <x:v>No issue</x:v>
      </x:c>
      <x:c r="I269" s="2" t="str">
        <x:f>IF(COUNTA(A269:F269)=0,"",IF(OR(NOT(ISNUMBER(E269)),E269&lt;'Inputs'!$B$8,E269&gt;'Inputs'!$B$6),"Resolve","No issue"))</x:f>
        <x:v>No issue</x:v>
      </x:c>
    </x:row>
    <x:row r="270" ht="25" customHeight="1">
      <x:c r="A270" s="6" t="str">
        <x:v>C-265</x:v>
      </x:c>
      <x:c r="B270" s="6" t="str">
        <x:v>A-265</x:v>
      </x:c>
      <x:c r="C270" s="6" t="str">
        <x:v>Delivered</x:v>
      </x:c>
      <x:c r="D270" s="6" t="str">
        <x:v>PROOF-265</x:v>
      </x:c>
      <x:c r="E270" s="7" t="n">
        <x:v>46307</x:v>
      </x:c>
      <x:c r="F270" s="6" t="str">
        <x:v>SRC-CLAIM-265</x:v>
      </x:c>
      <x:c r="G270" s="2" t="str">
        <x:f>IF(COUNTA(A270:F270)=0,"",IF(OR(A270="",B270="",COUNTIFS($A$6:$A$435,A270)&lt;&gt;1,COUNTIFS($B$6:$B$435,B270)&lt;&gt;1,COUNTIFS('Orders'!$A$6:$A$505,B270,'Orders'!$B$6:$B$505,'Inputs'!$B$5)&lt;&gt;1,AND(C270&lt;&gt;"Delivered",C270&lt;&gt;"Failed")),"Resolve","No issue"))</x:f>
        <x:v>No issue</x:v>
      </x:c>
      <x:c r="H270" s="2" t="str">
        <x:f>IF(COUNTA(A270:F270)=0,"",IF(AND(C270="Delivered",D270=""),"Resolve","No issue"))</x:f>
        <x:v>No issue</x:v>
      </x:c>
      <x:c r="I270" s="2" t="str">
        <x:f>IF(COUNTA(A270:F270)=0,"",IF(OR(NOT(ISNUMBER(E270)),E270&lt;'Inputs'!$B$8,E270&gt;'Inputs'!$B$6),"Resolve","No issue"))</x:f>
        <x:v>No issue</x:v>
      </x:c>
    </x:row>
    <x:row r="271" ht="25" customHeight="1">
      <x:c r="A271" s="6" t="str">
        <x:v>C-266</x:v>
      </x:c>
      <x:c r="B271" s="6" t="str">
        <x:v>A-266</x:v>
      </x:c>
      <x:c r="C271" s="6" t="str">
        <x:v>Delivered</x:v>
      </x:c>
      <x:c r="D271" s="6" t="str">
        <x:v>PROOF-266</x:v>
      </x:c>
      <x:c r="E271" s="7" t="n">
        <x:v>46307</x:v>
      </x:c>
      <x:c r="F271" s="6" t="str">
        <x:v>SRC-CLAIM-266</x:v>
      </x:c>
      <x:c r="G271" s="2" t="str">
        <x:f>IF(COUNTA(A271:F271)=0,"",IF(OR(A271="",B271="",COUNTIFS($A$6:$A$435,A271)&lt;&gt;1,COUNTIFS($B$6:$B$435,B271)&lt;&gt;1,COUNTIFS('Orders'!$A$6:$A$505,B271,'Orders'!$B$6:$B$505,'Inputs'!$B$5)&lt;&gt;1,AND(C271&lt;&gt;"Delivered",C271&lt;&gt;"Failed")),"Resolve","No issue"))</x:f>
        <x:v>No issue</x:v>
      </x:c>
      <x:c r="H271" s="2" t="str">
        <x:f>IF(COUNTA(A271:F271)=0,"",IF(AND(C271="Delivered",D271=""),"Resolve","No issue"))</x:f>
        <x:v>No issue</x:v>
      </x:c>
      <x:c r="I271" s="2" t="str">
        <x:f>IF(COUNTA(A271:F271)=0,"",IF(OR(NOT(ISNUMBER(E271)),E271&lt;'Inputs'!$B$8,E271&gt;'Inputs'!$B$6),"Resolve","No issue"))</x:f>
        <x:v>No issue</x:v>
      </x:c>
    </x:row>
    <x:row r="272" ht="25" customHeight="1">
      <x:c r="A272" s="6" t="str">
        <x:v>C-267</x:v>
      </x:c>
      <x:c r="B272" s="6" t="str">
        <x:v>A-267</x:v>
      </x:c>
      <x:c r="C272" s="6" t="str">
        <x:v>Delivered</x:v>
      </x:c>
      <x:c r="D272" s="6" t="str">
        <x:v>PROOF-267</x:v>
      </x:c>
      <x:c r="E272" s="7" t="n">
        <x:v>46307</x:v>
      </x:c>
      <x:c r="F272" s="6" t="str">
        <x:v>SRC-CLAIM-267</x:v>
      </x:c>
      <x:c r="G272" s="2" t="str">
        <x:f>IF(COUNTA(A272:F272)=0,"",IF(OR(A272="",B272="",COUNTIFS($A$6:$A$435,A272)&lt;&gt;1,COUNTIFS($B$6:$B$435,B272)&lt;&gt;1,COUNTIFS('Orders'!$A$6:$A$505,B272,'Orders'!$B$6:$B$505,'Inputs'!$B$5)&lt;&gt;1,AND(C272&lt;&gt;"Delivered",C272&lt;&gt;"Failed")),"Resolve","No issue"))</x:f>
        <x:v>No issue</x:v>
      </x:c>
      <x:c r="H272" s="2" t="str">
        <x:f>IF(COUNTA(A272:F272)=0,"",IF(AND(C272="Delivered",D272=""),"Resolve","No issue"))</x:f>
        <x:v>No issue</x:v>
      </x:c>
      <x:c r="I272" s="2" t="str">
        <x:f>IF(COUNTA(A272:F272)=0,"",IF(OR(NOT(ISNUMBER(E272)),E272&lt;'Inputs'!$B$8,E272&gt;'Inputs'!$B$6),"Resolve","No issue"))</x:f>
        <x:v>No issue</x:v>
      </x:c>
    </x:row>
    <x:row r="273" ht="25" customHeight="1">
      <x:c r="A273" s="6" t="str">
        <x:v>C-268</x:v>
      </x:c>
      <x:c r="B273" s="6" t="str">
        <x:v>A-268</x:v>
      </x:c>
      <x:c r="C273" s="6" t="str">
        <x:v>Delivered</x:v>
      </x:c>
      <x:c r="D273" s="6" t="str">
        <x:v>PROOF-268</x:v>
      </x:c>
      <x:c r="E273" s="7" t="n">
        <x:v>46307</x:v>
      </x:c>
      <x:c r="F273" s="6" t="str">
        <x:v>SRC-CLAIM-268</x:v>
      </x:c>
      <x:c r="G273" s="2" t="str">
        <x:f>IF(COUNTA(A273:F273)=0,"",IF(OR(A273="",B273="",COUNTIFS($A$6:$A$435,A273)&lt;&gt;1,COUNTIFS($B$6:$B$435,B273)&lt;&gt;1,COUNTIFS('Orders'!$A$6:$A$505,B273,'Orders'!$B$6:$B$505,'Inputs'!$B$5)&lt;&gt;1,AND(C273&lt;&gt;"Delivered",C273&lt;&gt;"Failed")),"Resolve","No issue"))</x:f>
        <x:v>No issue</x:v>
      </x:c>
      <x:c r="H273" s="2" t="str">
        <x:f>IF(COUNTA(A273:F273)=0,"",IF(AND(C273="Delivered",D273=""),"Resolve","No issue"))</x:f>
        <x:v>No issue</x:v>
      </x:c>
      <x:c r="I273" s="2" t="str">
        <x:f>IF(COUNTA(A273:F273)=0,"",IF(OR(NOT(ISNUMBER(E273)),E273&lt;'Inputs'!$B$8,E273&gt;'Inputs'!$B$6),"Resolve","No issue"))</x:f>
        <x:v>No issue</x:v>
      </x:c>
    </x:row>
    <x:row r="274" ht="25" customHeight="1">
      <x:c r="A274" s="6" t="str">
        <x:v>C-269</x:v>
      </x:c>
      <x:c r="B274" s="6" t="str">
        <x:v>A-269</x:v>
      </x:c>
      <x:c r="C274" s="6" t="str">
        <x:v>Delivered</x:v>
      </x:c>
      <x:c r="D274" s="6" t="str">
        <x:v>PROOF-269</x:v>
      </x:c>
      <x:c r="E274" s="7" t="n">
        <x:v>46307</x:v>
      </x:c>
      <x:c r="F274" s="6" t="str">
        <x:v>SRC-CLAIM-269</x:v>
      </x:c>
      <x:c r="G274" s="2" t="str">
        <x:f>IF(COUNTA(A274:F274)=0,"",IF(OR(A274="",B274="",COUNTIFS($A$6:$A$435,A274)&lt;&gt;1,COUNTIFS($B$6:$B$435,B274)&lt;&gt;1,COUNTIFS('Orders'!$A$6:$A$505,B274,'Orders'!$B$6:$B$505,'Inputs'!$B$5)&lt;&gt;1,AND(C274&lt;&gt;"Delivered",C274&lt;&gt;"Failed")),"Resolve","No issue"))</x:f>
        <x:v>No issue</x:v>
      </x:c>
      <x:c r="H274" s="2" t="str">
        <x:f>IF(COUNTA(A274:F274)=0,"",IF(AND(C274="Delivered",D274=""),"Resolve","No issue"))</x:f>
        <x:v>No issue</x:v>
      </x:c>
      <x:c r="I274" s="2" t="str">
        <x:f>IF(COUNTA(A274:F274)=0,"",IF(OR(NOT(ISNUMBER(E274)),E274&lt;'Inputs'!$B$8,E274&gt;'Inputs'!$B$6),"Resolve","No issue"))</x:f>
        <x:v>No issue</x:v>
      </x:c>
    </x:row>
    <x:row r="275" ht="25" customHeight="1">
      <x:c r="A275" s="6" t="str">
        <x:v>C-270</x:v>
      </x:c>
      <x:c r="B275" s="6" t="str">
        <x:v>A-270</x:v>
      </x:c>
      <x:c r="C275" s="6" t="str">
        <x:v>Delivered</x:v>
      </x:c>
      <x:c r="D275" s="6" t="str">
        <x:v>PROOF-270</x:v>
      </x:c>
      <x:c r="E275" s="7" t="n">
        <x:v>46307</x:v>
      </x:c>
      <x:c r="F275" s="6" t="str">
        <x:v>SRC-CLAIM-270</x:v>
      </x:c>
      <x:c r="G275" s="2" t="str">
        <x:f>IF(COUNTA(A275:F275)=0,"",IF(OR(A275="",B275="",COUNTIFS($A$6:$A$435,A275)&lt;&gt;1,COUNTIFS($B$6:$B$435,B275)&lt;&gt;1,COUNTIFS('Orders'!$A$6:$A$505,B275,'Orders'!$B$6:$B$505,'Inputs'!$B$5)&lt;&gt;1,AND(C275&lt;&gt;"Delivered",C275&lt;&gt;"Failed")),"Resolve","No issue"))</x:f>
        <x:v>No issue</x:v>
      </x:c>
      <x:c r="H275" s="2" t="str">
        <x:f>IF(COUNTA(A275:F275)=0,"",IF(AND(C275="Delivered",D275=""),"Resolve","No issue"))</x:f>
        <x:v>No issue</x:v>
      </x:c>
      <x:c r="I275" s="2" t="str">
        <x:f>IF(COUNTA(A275:F275)=0,"",IF(OR(NOT(ISNUMBER(E275)),E275&lt;'Inputs'!$B$8,E275&gt;'Inputs'!$B$6),"Resolve","No issue"))</x:f>
        <x:v>No issue</x:v>
      </x:c>
    </x:row>
    <x:row r="276" ht="25" customHeight="1">
      <x:c r="A276" s="6" t="str">
        <x:v>C-271</x:v>
      </x:c>
      <x:c r="B276" s="6" t="str">
        <x:v>A-271</x:v>
      </x:c>
      <x:c r="C276" s="6" t="str">
        <x:v>Delivered</x:v>
      </x:c>
      <x:c r="D276" s="6" t="str">
        <x:v>PROOF-271</x:v>
      </x:c>
      <x:c r="E276" s="7" t="n">
        <x:v>46307</x:v>
      </x:c>
      <x:c r="F276" s="6" t="str">
        <x:v>SRC-CLAIM-271</x:v>
      </x:c>
      <x:c r="G276" s="2" t="str">
        <x:f>IF(COUNTA(A276:F276)=0,"",IF(OR(A276="",B276="",COUNTIFS($A$6:$A$435,A276)&lt;&gt;1,COUNTIFS($B$6:$B$435,B276)&lt;&gt;1,COUNTIFS('Orders'!$A$6:$A$505,B276,'Orders'!$B$6:$B$505,'Inputs'!$B$5)&lt;&gt;1,AND(C276&lt;&gt;"Delivered",C276&lt;&gt;"Failed")),"Resolve","No issue"))</x:f>
        <x:v>No issue</x:v>
      </x:c>
      <x:c r="H276" s="2" t="str">
        <x:f>IF(COUNTA(A276:F276)=0,"",IF(AND(C276="Delivered",D276=""),"Resolve","No issue"))</x:f>
        <x:v>No issue</x:v>
      </x:c>
      <x:c r="I276" s="2" t="str">
        <x:f>IF(COUNTA(A276:F276)=0,"",IF(OR(NOT(ISNUMBER(E276)),E276&lt;'Inputs'!$B$8,E276&gt;'Inputs'!$B$6),"Resolve","No issue"))</x:f>
        <x:v>No issue</x:v>
      </x:c>
    </x:row>
    <x:row r="277" ht="25" customHeight="1">
      <x:c r="A277" s="6" t="str">
        <x:v>C-272</x:v>
      </x:c>
      <x:c r="B277" s="6" t="str">
        <x:v>A-272</x:v>
      </x:c>
      <x:c r="C277" s="6" t="str">
        <x:v>Delivered</x:v>
      </x:c>
      <x:c r="D277" s="6" t="str">
        <x:v>PROOF-272</x:v>
      </x:c>
      <x:c r="E277" s="7" t="n">
        <x:v>46307</x:v>
      </x:c>
      <x:c r="F277" s="6" t="str">
        <x:v>SRC-CLAIM-272</x:v>
      </x:c>
      <x:c r="G277" s="2" t="str">
        <x:f>IF(COUNTA(A277:F277)=0,"",IF(OR(A277="",B277="",COUNTIFS($A$6:$A$435,A277)&lt;&gt;1,COUNTIFS($B$6:$B$435,B277)&lt;&gt;1,COUNTIFS('Orders'!$A$6:$A$505,B277,'Orders'!$B$6:$B$505,'Inputs'!$B$5)&lt;&gt;1,AND(C277&lt;&gt;"Delivered",C277&lt;&gt;"Failed")),"Resolve","No issue"))</x:f>
        <x:v>No issue</x:v>
      </x:c>
      <x:c r="H277" s="2" t="str">
        <x:f>IF(COUNTA(A277:F277)=0,"",IF(AND(C277="Delivered",D277=""),"Resolve","No issue"))</x:f>
        <x:v>No issue</x:v>
      </x:c>
      <x:c r="I277" s="2" t="str">
        <x:f>IF(COUNTA(A277:F277)=0,"",IF(OR(NOT(ISNUMBER(E277)),E277&lt;'Inputs'!$B$8,E277&gt;'Inputs'!$B$6),"Resolve","No issue"))</x:f>
        <x:v>No issue</x:v>
      </x:c>
    </x:row>
    <x:row r="278" ht="25" customHeight="1">
      <x:c r="A278" s="6" t="str">
        <x:v>C-273</x:v>
      </x:c>
      <x:c r="B278" s="6" t="str">
        <x:v>A-273</x:v>
      </x:c>
      <x:c r="C278" s="6" t="str">
        <x:v>Delivered</x:v>
      </x:c>
      <x:c r="D278" s="6" t="str">
        <x:v>PROOF-273</x:v>
      </x:c>
      <x:c r="E278" s="7" t="n">
        <x:v>46307</x:v>
      </x:c>
      <x:c r="F278" s="6" t="str">
        <x:v>SRC-CLAIM-273</x:v>
      </x:c>
      <x:c r="G278" s="2" t="str">
        <x:f>IF(COUNTA(A278:F278)=0,"",IF(OR(A278="",B278="",COUNTIFS($A$6:$A$435,A278)&lt;&gt;1,COUNTIFS($B$6:$B$435,B278)&lt;&gt;1,COUNTIFS('Orders'!$A$6:$A$505,B278,'Orders'!$B$6:$B$505,'Inputs'!$B$5)&lt;&gt;1,AND(C278&lt;&gt;"Delivered",C278&lt;&gt;"Failed")),"Resolve","No issue"))</x:f>
        <x:v>No issue</x:v>
      </x:c>
      <x:c r="H278" s="2" t="str">
        <x:f>IF(COUNTA(A278:F278)=0,"",IF(AND(C278="Delivered",D278=""),"Resolve","No issue"))</x:f>
        <x:v>No issue</x:v>
      </x:c>
      <x:c r="I278" s="2" t="str">
        <x:f>IF(COUNTA(A278:F278)=0,"",IF(OR(NOT(ISNUMBER(E278)),E278&lt;'Inputs'!$B$8,E278&gt;'Inputs'!$B$6),"Resolve","No issue"))</x:f>
        <x:v>No issue</x:v>
      </x:c>
    </x:row>
    <x:row r="279" ht="25" customHeight="1">
      <x:c r="A279" s="6" t="str">
        <x:v>C-274</x:v>
      </x:c>
      <x:c r="B279" s="6" t="str">
        <x:v>A-274</x:v>
      </x:c>
      <x:c r="C279" s="6" t="str">
        <x:v>Delivered</x:v>
      </x:c>
      <x:c r="D279" s="6" t="str">
        <x:v>PROOF-274</x:v>
      </x:c>
      <x:c r="E279" s="7" t="n">
        <x:v>46307</x:v>
      </x:c>
      <x:c r="F279" s="6" t="str">
        <x:v>SRC-CLAIM-274</x:v>
      </x:c>
      <x:c r="G279" s="2" t="str">
        <x:f>IF(COUNTA(A279:F279)=0,"",IF(OR(A279="",B279="",COUNTIFS($A$6:$A$435,A279)&lt;&gt;1,COUNTIFS($B$6:$B$435,B279)&lt;&gt;1,COUNTIFS('Orders'!$A$6:$A$505,B279,'Orders'!$B$6:$B$505,'Inputs'!$B$5)&lt;&gt;1,AND(C279&lt;&gt;"Delivered",C279&lt;&gt;"Failed")),"Resolve","No issue"))</x:f>
        <x:v>No issue</x:v>
      </x:c>
      <x:c r="H279" s="2" t="str">
        <x:f>IF(COUNTA(A279:F279)=0,"",IF(AND(C279="Delivered",D279=""),"Resolve","No issue"))</x:f>
        <x:v>No issue</x:v>
      </x:c>
      <x:c r="I279" s="2" t="str">
        <x:f>IF(COUNTA(A279:F279)=0,"",IF(OR(NOT(ISNUMBER(E279)),E279&lt;'Inputs'!$B$8,E279&gt;'Inputs'!$B$6),"Resolve","No issue"))</x:f>
        <x:v>No issue</x:v>
      </x:c>
    </x:row>
    <x:row r="280" ht="25" customHeight="1">
      <x:c r="A280" s="6" t="str">
        <x:v>C-275</x:v>
      </x:c>
      <x:c r="B280" s="6" t="str">
        <x:v>A-275</x:v>
      </x:c>
      <x:c r="C280" s="6" t="str">
        <x:v>Delivered</x:v>
      </x:c>
      <x:c r="D280" s="6" t="str">
        <x:v>PROOF-275</x:v>
      </x:c>
      <x:c r="E280" s="7" t="n">
        <x:v>46307</x:v>
      </x:c>
      <x:c r="F280" s="6" t="str">
        <x:v>SRC-CLAIM-275</x:v>
      </x:c>
      <x:c r="G280" s="2" t="str">
        <x:f>IF(COUNTA(A280:F280)=0,"",IF(OR(A280="",B280="",COUNTIFS($A$6:$A$435,A280)&lt;&gt;1,COUNTIFS($B$6:$B$435,B280)&lt;&gt;1,COUNTIFS('Orders'!$A$6:$A$505,B280,'Orders'!$B$6:$B$505,'Inputs'!$B$5)&lt;&gt;1,AND(C280&lt;&gt;"Delivered",C280&lt;&gt;"Failed")),"Resolve","No issue"))</x:f>
        <x:v>No issue</x:v>
      </x:c>
      <x:c r="H280" s="2" t="str">
        <x:f>IF(COUNTA(A280:F280)=0,"",IF(AND(C280="Delivered",D280=""),"Resolve","No issue"))</x:f>
        <x:v>No issue</x:v>
      </x:c>
      <x:c r="I280" s="2" t="str">
        <x:f>IF(COUNTA(A280:F280)=0,"",IF(OR(NOT(ISNUMBER(E280)),E280&lt;'Inputs'!$B$8,E280&gt;'Inputs'!$B$6),"Resolve","No issue"))</x:f>
        <x:v>No issue</x:v>
      </x:c>
    </x:row>
    <x:row r="281" ht="25" customHeight="1">
      <x:c r="A281" s="6" t="str">
        <x:v>C-276</x:v>
      </x:c>
      <x:c r="B281" s="6" t="str">
        <x:v>A-276</x:v>
      </x:c>
      <x:c r="C281" s="6" t="str">
        <x:v>Delivered</x:v>
      </x:c>
      <x:c r="D281" s="6" t="str">
        <x:v>PROOF-276</x:v>
      </x:c>
      <x:c r="E281" s="7" t="n">
        <x:v>46307</x:v>
      </x:c>
      <x:c r="F281" s="6" t="str">
        <x:v>SRC-CLAIM-276</x:v>
      </x:c>
      <x:c r="G281" s="2" t="str">
        <x:f>IF(COUNTA(A281:F281)=0,"",IF(OR(A281="",B281="",COUNTIFS($A$6:$A$435,A281)&lt;&gt;1,COUNTIFS($B$6:$B$435,B281)&lt;&gt;1,COUNTIFS('Orders'!$A$6:$A$505,B281,'Orders'!$B$6:$B$505,'Inputs'!$B$5)&lt;&gt;1,AND(C281&lt;&gt;"Delivered",C281&lt;&gt;"Failed")),"Resolve","No issue"))</x:f>
        <x:v>No issue</x:v>
      </x:c>
      <x:c r="H281" s="2" t="str">
        <x:f>IF(COUNTA(A281:F281)=0,"",IF(AND(C281="Delivered",D281=""),"Resolve","No issue"))</x:f>
        <x:v>No issue</x:v>
      </x:c>
      <x:c r="I281" s="2" t="str">
        <x:f>IF(COUNTA(A281:F281)=0,"",IF(OR(NOT(ISNUMBER(E281)),E281&lt;'Inputs'!$B$8,E281&gt;'Inputs'!$B$6),"Resolve","No issue"))</x:f>
        <x:v>No issue</x:v>
      </x:c>
    </x:row>
    <x:row r="282" ht="25" customHeight="1">
      <x:c r="A282" s="6" t="str">
        <x:v>C-277</x:v>
      </x:c>
      <x:c r="B282" s="6" t="str">
        <x:v>A-277</x:v>
      </x:c>
      <x:c r="C282" s="6" t="str">
        <x:v>Delivered</x:v>
      </x:c>
      <x:c r="D282" s="6" t="str">
        <x:v>PROOF-277</x:v>
      </x:c>
      <x:c r="E282" s="7" t="n">
        <x:v>46307</x:v>
      </x:c>
      <x:c r="F282" s="6" t="str">
        <x:v>SRC-CLAIM-277</x:v>
      </x:c>
      <x:c r="G282" s="2" t="str">
        <x:f>IF(COUNTA(A282:F282)=0,"",IF(OR(A282="",B282="",COUNTIFS($A$6:$A$435,A282)&lt;&gt;1,COUNTIFS($B$6:$B$435,B282)&lt;&gt;1,COUNTIFS('Orders'!$A$6:$A$505,B282,'Orders'!$B$6:$B$505,'Inputs'!$B$5)&lt;&gt;1,AND(C282&lt;&gt;"Delivered",C282&lt;&gt;"Failed")),"Resolve","No issue"))</x:f>
        <x:v>No issue</x:v>
      </x:c>
      <x:c r="H282" s="2" t="str">
        <x:f>IF(COUNTA(A282:F282)=0,"",IF(AND(C282="Delivered",D282=""),"Resolve","No issue"))</x:f>
        <x:v>No issue</x:v>
      </x:c>
      <x:c r="I282" s="2" t="str">
        <x:f>IF(COUNTA(A282:F282)=0,"",IF(OR(NOT(ISNUMBER(E282)),E282&lt;'Inputs'!$B$8,E282&gt;'Inputs'!$B$6),"Resolve","No issue"))</x:f>
        <x:v>No issue</x:v>
      </x:c>
    </x:row>
    <x:row r="283" ht="25" customHeight="1">
      <x:c r="A283" s="6" t="str">
        <x:v>C-278</x:v>
      </x:c>
      <x:c r="B283" s="6" t="str">
        <x:v>A-278</x:v>
      </x:c>
      <x:c r="C283" s="6" t="str">
        <x:v>Delivered</x:v>
      </x:c>
      <x:c r="D283" s="6" t="str">
        <x:v>PROOF-278</x:v>
      </x:c>
      <x:c r="E283" s="7" t="n">
        <x:v>46307</x:v>
      </x:c>
      <x:c r="F283" s="6" t="str">
        <x:v>SRC-CLAIM-278</x:v>
      </x:c>
      <x:c r="G283" s="2" t="str">
        <x:f>IF(COUNTA(A283:F283)=0,"",IF(OR(A283="",B283="",COUNTIFS($A$6:$A$435,A283)&lt;&gt;1,COUNTIFS($B$6:$B$435,B283)&lt;&gt;1,COUNTIFS('Orders'!$A$6:$A$505,B283,'Orders'!$B$6:$B$505,'Inputs'!$B$5)&lt;&gt;1,AND(C283&lt;&gt;"Delivered",C283&lt;&gt;"Failed")),"Resolve","No issue"))</x:f>
        <x:v>No issue</x:v>
      </x:c>
      <x:c r="H283" s="2" t="str">
        <x:f>IF(COUNTA(A283:F283)=0,"",IF(AND(C283="Delivered",D283=""),"Resolve","No issue"))</x:f>
        <x:v>No issue</x:v>
      </x:c>
      <x:c r="I283" s="2" t="str">
        <x:f>IF(COUNTA(A283:F283)=0,"",IF(OR(NOT(ISNUMBER(E283)),E283&lt;'Inputs'!$B$8,E283&gt;'Inputs'!$B$6),"Resolve","No issue"))</x:f>
        <x:v>No issue</x:v>
      </x:c>
    </x:row>
    <x:row r="284" ht="25" customHeight="1">
      <x:c r="A284" s="6" t="str">
        <x:v>C-279</x:v>
      </x:c>
      <x:c r="B284" s="6" t="str">
        <x:v>A-279</x:v>
      </x:c>
      <x:c r="C284" s="6" t="str">
        <x:v>Delivered</x:v>
      </x:c>
      <x:c r="D284" s="6" t="str">
        <x:v>PROOF-279</x:v>
      </x:c>
      <x:c r="E284" s="7" t="n">
        <x:v>46307</x:v>
      </x:c>
      <x:c r="F284" s="6" t="str">
        <x:v>SRC-CLAIM-279</x:v>
      </x:c>
      <x:c r="G284" s="2" t="str">
        <x:f>IF(COUNTA(A284:F284)=0,"",IF(OR(A284="",B284="",COUNTIFS($A$6:$A$435,A284)&lt;&gt;1,COUNTIFS($B$6:$B$435,B284)&lt;&gt;1,COUNTIFS('Orders'!$A$6:$A$505,B284,'Orders'!$B$6:$B$505,'Inputs'!$B$5)&lt;&gt;1,AND(C284&lt;&gt;"Delivered",C284&lt;&gt;"Failed")),"Resolve","No issue"))</x:f>
        <x:v>No issue</x:v>
      </x:c>
      <x:c r="H284" s="2" t="str">
        <x:f>IF(COUNTA(A284:F284)=0,"",IF(AND(C284="Delivered",D284=""),"Resolve","No issue"))</x:f>
        <x:v>No issue</x:v>
      </x:c>
      <x:c r="I284" s="2" t="str">
        <x:f>IF(COUNTA(A284:F284)=0,"",IF(OR(NOT(ISNUMBER(E284)),E284&lt;'Inputs'!$B$8,E284&gt;'Inputs'!$B$6),"Resolve","No issue"))</x:f>
        <x:v>No issue</x:v>
      </x:c>
    </x:row>
    <x:row r="285" ht="25" customHeight="1">
      <x:c r="A285" s="6" t="str">
        <x:v>C-280</x:v>
      </x:c>
      <x:c r="B285" s="6" t="str">
        <x:v>A-280</x:v>
      </x:c>
      <x:c r="C285" s="6" t="str">
        <x:v>Delivered</x:v>
      </x:c>
      <x:c r="D285" s="6" t="str">
        <x:v>PROOF-280</x:v>
      </x:c>
      <x:c r="E285" s="7" t="n">
        <x:v>46307</x:v>
      </x:c>
      <x:c r="F285" s="6" t="str">
        <x:v>SRC-CLAIM-280</x:v>
      </x:c>
      <x:c r="G285" s="2" t="str">
        <x:f>IF(COUNTA(A285:F285)=0,"",IF(OR(A285="",B285="",COUNTIFS($A$6:$A$435,A285)&lt;&gt;1,COUNTIFS($B$6:$B$435,B285)&lt;&gt;1,COUNTIFS('Orders'!$A$6:$A$505,B285,'Orders'!$B$6:$B$505,'Inputs'!$B$5)&lt;&gt;1,AND(C285&lt;&gt;"Delivered",C285&lt;&gt;"Failed")),"Resolve","No issue"))</x:f>
        <x:v>No issue</x:v>
      </x:c>
      <x:c r="H285" s="2" t="str">
        <x:f>IF(COUNTA(A285:F285)=0,"",IF(AND(C285="Delivered",D285=""),"Resolve","No issue"))</x:f>
        <x:v>No issue</x:v>
      </x:c>
      <x:c r="I285" s="2" t="str">
        <x:f>IF(COUNTA(A285:F285)=0,"",IF(OR(NOT(ISNUMBER(E285)),E285&lt;'Inputs'!$B$8,E285&gt;'Inputs'!$B$6),"Resolve","No issue"))</x:f>
        <x:v>No issue</x:v>
      </x:c>
    </x:row>
    <x:row r="286" ht="25" customHeight="1">
      <x:c r="A286" s="6" t="str">
        <x:v>C-281</x:v>
      </x:c>
      <x:c r="B286" s="6" t="str">
        <x:v>A-281</x:v>
      </x:c>
      <x:c r="C286" s="6" t="str">
        <x:v>Delivered</x:v>
      </x:c>
      <x:c r="D286" s="6" t="str">
        <x:v>PROOF-281</x:v>
      </x:c>
      <x:c r="E286" s="7" t="n">
        <x:v>46307</x:v>
      </x:c>
      <x:c r="F286" s="6" t="str">
        <x:v>SRC-CLAIM-281</x:v>
      </x:c>
      <x:c r="G286" s="2" t="str">
        <x:f>IF(COUNTA(A286:F286)=0,"",IF(OR(A286="",B286="",COUNTIFS($A$6:$A$435,A286)&lt;&gt;1,COUNTIFS($B$6:$B$435,B286)&lt;&gt;1,COUNTIFS('Orders'!$A$6:$A$505,B286,'Orders'!$B$6:$B$505,'Inputs'!$B$5)&lt;&gt;1,AND(C286&lt;&gt;"Delivered",C286&lt;&gt;"Failed")),"Resolve","No issue"))</x:f>
        <x:v>No issue</x:v>
      </x:c>
      <x:c r="H286" s="2" t="str">
        <x:f>IF(COUNTA(A286:F286)=0,"",IF(AND(C286="Delivered",D286=""),"Resolve","No issue"))</x:f>
        <x:v>No issue</x:v>
      </x:c>
      <x:c r="I286" s="2" t="str">
        <x:f>IF(COUNTA(A286:F286)=0,"",IF(OR(NOT(ISNUMBER(E286)),E286&lt;'Inputs'!$B$8,E286&gt;'Inputs'!$B$6),"Resolve","No issue"))</x:f>
        <x:v>No issue</x:v>
      </x:c>
    </x:row>
    <x:row r="287" ht="25" customHeight="1">
      <x:c r="A287" s="6" t="str">
        <x:v>C-282</x:v>
      </x:c>
      <x:c r="B287" s="6" t="str">
        <x:v>A-282</x:v>
      </x:c>
      <x:c r="C287" s="6" t="str">
        <x:v>Delivered</x:v>
      </x:c>
      <x:c r="D287" s="6" t="str">
        <x:v>PROOF-282</x:v>
      </x:c>
      <x:c r="E287" s="7" t="n">
        <x:v>46307</x:v>
      </x:c>
      <x:c r="F287" s="6" t="str">
        <x:v>SRC-CLAIM-282</x:v>
      </x:c>
      <x:c r="G287" s="2" t="str">
        <x:f>IF(COUNTA(A287:F287)=0,"",IF(OR(A287="",B287="",COUNTIFS($A$6:$A$435,A287)&lt;&gt;1,COUNTIFS($B$6:$B$435,B287)&lt;&gt;1,COUNTIFS('Orders'!$A$6:$A$505,B287,'Orders'!$B$6:$B$505,'Inputs'!$B$5)&lt;&gt;1,AND(C287&lt;&gt;"Delivered",C287&lt;&gt;"Failed")),"Resolve","No issue"))</x:f>
        <x:v>No issue</x:v>
      </x:c>
      <x:c r="H287" s="2" t="str">
        <x:f>IF(COUNTA(A287:F287)=0,"",IF(AND(C287="Delivered",D287=""),"Resolve","No issue"))</x:f>
        <x:v>No issue</x:v>
      </x:c>
      <x:c r="I287" s="2" t="str">
        <x:f>IF(COUNTA(A287:F287)=0,"",IF(OR(NOT(ISNUMBER(E287)),E287&lt;'Inputs'!$B$8,E287&gt;'Inputs'!$B$6),"Resolve","No issue"))</x:f>
        <x:v>No issue</x:v>
      </x:c>
    </x:row>
    <x:row r="288" ht="25" customHeight="1">
      <x:c r="A288" s="6" t="str">
        <x:v>C-283</x:v>
      </x:c>
      <x:c r="B288" s="6" t="str">
        <x:v>A-283</x:v>
      </x:c>
      <x:c r="C288" s="6" t="str">
        <x:v>Delivered</x:v>
      </x:c>
      <x:c r="D288" s="6" t="str">
        <x:v>PROOF-283</x:v>
      </x:c>
      <x:c r="E288" s="7" t="n">
        <x:v>46307</x:v>
      </x:c>
      <x:c r="F288" s="6" t="str">
        <x:v>SRC-CLAIM-283</x:v>
      </x:c>
      <x:c r="G288" s="2" t="str">
        <x:f>IF(COUNTA(A288:F288)=0,"",IF(OR(A288="",B288="",COUNTIFS($A$6:$A$435,A288)&lt;&gt;1,COUNTIFS($B$6:$B$435,B288)&lt;&gt;1,COUNTIFS('Orders'!$A$6:$A$505,B288,'Orders'!$B$6:$B$505,'Inputs'!$B$5)&lt;&gt;1,AND(C288&lt;&gt;"Delivered",C288&lt;&gt;"Failed")),"Resolve","No issue"))</x:f>
        <x:v>No issue</x:v>
      </x:c>
      <x:c r="H288" s="2" t="str">
        <x:f>IF(COUNTA(A288:F288)=0,"",IF(AND(C288="Delivered",D288=""),"Resolve","No issue"))</x:f>
        <x:v>No issue</x:v>
      </x:c>
      <x:c r="I288" s="2" t="str">
        <x:f>IF(COUNTA(A288:F288)=0,"",IF(OR(NOT(ISNUMBER(E288)),E288&lt;'Inputs'!$B$8,E288&gt;'Inputs'!$B$6),"Resolve","No issue"))</x:f>
        <x:v>No issue</x:v>
      </x:c>
    </x:row>
    <x:row r="289" ht="25" customHeight="1">
      <x:c r="A289" s="6" t="str">
        <x:v>C-284</x:v>
      </x:c>
      <x:c r="B289" s="6" t="str">
        <x:v>A-284</x:v>
      </x:c>
      <x:c r="C289" s="6" t="str">
        <x:v>Delivered</x:v>
      </x:c>
      <x:c r="D289" s="6" t="str">
        <x:v>PROOF-284</x:v>
      </x:c>
      <x:c r="E289" s="7" t="n">
        <x:v>46307</x:v>
      </x:c>
      <x:c r="F289" s="6" t="str">
        <x:v>SRC-CLAIM-284</x:v>
      </x:c>
      <x:c r="G289" s="2" t="str">
        <x:f>IF(COUNTA(A289:F289)=0,"",IF(OR(A289="",B289="",COUNTIFS($A$6:$A$435,A289)&lt;&gt;1,COUNTIFS($B$6:$B$435,B289)&lt;&gt;1,COUNTIFS('Orders'!$A$6:$A$505,B289,'Orders'!$B$6:$B$505,'Inputs'!$B$5)&lt;&gt;1,AND(C289&lt;&gt;"Delivered",C289&lt;&gt;"Failed")),"Resolve","No issue"))</x:f>
        <x:v>No issue</x:v>
      </x:c>
      <x:c r="H289" s="2" t="str">
        <x:f>IF(COUNTA(A289:F289)=0,"",IF(AND(C289="Delivered",D289=""),"Resolve","No issue"))</x:f>
        <x:v>No issue</x:v>
      </x:c>
      <x:c r="I289" s="2" t="str">
        <x:f>IF(COUNTA(A289:F289)=0,"",IF(OR(NOT(ISNUMBER(E289)),E289&lt;'Inputs'!$B$8,E289&gt;'Inputs'!$B$6),"Resolve","No issue"))</x:f>
        <x:v>No issue</x:v>
      </x:c>
    </x:row>
    <x:row r="290" ht="25" customHeight="1">
      <x:c r="A290" s="6" t="str">
        <x:v>C-285</x:v>
      </x:c>
      <x:c r="B290" s="6" t="str">
        <x:v>A-285</x:v>
      </x:c>
      <x:c r="C290" s="6" t="str">
        <x:v>Delivered</x:v>
      </x:c>
      <x:c r="D290" s="6" t="str">
        <x:v>PROOF-285</x:v>
      </x:c>
      <x:c r="E290" s="7" t="n">
        <x:v>46307</x:v>
      </x:c>
      <x:c r="F290" s="6" t="str">
        <x:v>SRC-CLAIM-285</x:v>
      </x:c>
      <x:c r="G290" s="2" t="str">
        <x:f>IF(COUNTA(A290:F290)=0,"",IF(OR(A290="",B290="",COUNTIFS($A$6:$A$435,A290)&lt;&gt;1,COUNTIFS($B$6:$B$435,B290)&lt;&gt;1,COUNTIFS('Orders'!$A$6:$A$505,B290,'Orders'!$B$6:$B$505,'Inputs'!$B$5)&lt;&gt;1,AND(C290&lt;&gt;"Delivered",C290&lt;&gt;"Failed")),"Resolve","No issue"))</x:f>
        <x:v>No issue</x:v>
      </x:c>
      <x:c r="H290" s="2" t="str">
        <x:f>IF(COUNTA(A290:F290)=0,"",IF(AND(C290="Delivered",D290=""),"Resolve","No issue"))</x:f>
        <x:v>No issue</x:v>
      </x:c>
      <x:c r="I290" s="2" t="str">
        <x:f>IF(COUNTA(A290:F290)=0,"",IF(OR(NOT(ISNUMBER(E290)),E290&lt;'Inputs'!$B$8,E290&gt;'Inputs'!$B$6),"Resolve","No issue"))</x:f>
        <x:v>No issue</x:v>
      </x:c>
    </x:row>
    <x:row r="291" ht="25" customHeight="1">
      <x:c r="A291" s="6" t="str">
        <x:v>C-286</x:v>
      </x:c>
      <x:c r="B291" s="6" t="str">
        <x:v>A-286</x:v>
      </x:c>
      <x:c r="C291" s="6" t="str">
        <x:v>Delivered</x:v>
      </x:c>
      <x:c r="D291" s="6" t="str">
        <x:v>PROOF-286</x:v>
      </x:c>
      <x:c r="E291" s="7" t="n">
        <x:v>46307</x:v>
      </x:c>
      <x:c r="F291" s="6" t="str">
        <x:v>SRC-CLAIM-286</x:v>
      </x:c>
      <x:c r="G291" s="2" t="str">
        <x:f>IF(COUNTA(A291:F291)=0,"",IF(OR(A291="",B291="",COUNTIFS($A$6:$A$435,A291)&lt;&gt;1,COUNTIFS($B$6:$B$435,B291)&lt;&gt;1,COUNTIFS('Orders'!$A$6:$A$505,B291,'Orders'!$B$6:$B$505,'Inputs'!$B$5)&lt;&gt;1,AND(C291&lt;&gt;"Delivered",C291&lt;&gt;"Failed")),"Resolve","No issue"))</x:f>
        <x:v>No issue</x:v>
      </x:c>
      <x:c r="H291" s="2" t="str">
        <x:f>IF(COUNTA(A291:F291)=0,"",IF(AND(C291="Delivered",D291=""),"Resolve","No issue"))</x:f>
        <x:v>No issue</x:v>
      </x:c>
      <x:c r="I291" s="2" t="str">
        <x:f>IF(COUNTA(A291:F291)=0,"",IF(OR(NOT(ISNUMBER(E291)),E291&lt;'Inputs'!$B$8,E291&gt;'Inputs'!$B$6),"Resolve","No issue"))</x:f>
        <x:v>No issue</x:v>
      </x:c>
    </x:row>
    <x:row r="292" ht="25" customHeight="1">
      <x:c r="A292" s="6" t="str">
        <x:v>C-287</x:v>
      </x:c>
      <x:c r="B292" s="6" t="str">
        <x:v>A-287</x:v>
      </x:c>
      <x:c r="C292" s="6" t="str">
        <x:v>Delivered</x:v>
      </x:c>
      <x:c r="D292" s="6" t="str">
        <x:v>PROOF-287</x:v>
      </x:c>
      <x:c r="E292" s="7" t="n">
        <x:v>46307</x:v>
      </x:c>
      <x:c r="F292" s="6" t="str">
        <x:v>SRC-CLAIM-287</x:v>
      </x:c>
      <x:c r="G292" s="2" t="str">
        <x:f>IF(COUNTA(A292:F292)=0,"",IF(OR(A292="",B292="",COUNTIFS($A$6:$A$435,A292)&lt;&gt;1,COUNTIFS($B$6:$B$435,B292)&lt;&gt;1,COUNTIFS('Orders'!$A$6:$A$505,B292,'Orders'!$B$6:$B$505,'Inputs'!$B$5)&lt;&gt;1,AND(C292&lt;&gt;"Delivered",C292&lt;&gt;"Failed")),"Resolve","No issue"))</x:f>
        <x:v>No issue</x:v>
      </x:c>
      <x:c r="H292" s="2" t="str">
        <x:f>IF(COUNTA(A292:F292)=0,"",IF(AND(C292="Delivered",D292=""),"Resolve","No issue"))</x:f>
        <x:v>No issue</x:v>
      </x:c>
      <x:c r="I292" s="2" t="str">
        <x:f>IF(COUNTA(A292:F292)=0,"",IF(OR(NOT(ISNUMBER(E292)),E292&lt;'Inputs'!$B$8,E292&gt;'Inputs'!$B$6),"Resolve","No issue"))</x:f>
        <x:v>No issue</x:v>
      </x:c>
    </x:row>
    <x:row r="293" ht="25" customHeight="1">
      <x:c r="A293" s="6" t="str">
        <x:v>C-288</x:v>
      </x:c>
      <x:c r="B293" s="6" t="str">
        <x:v>A-288</x:v>
      </x:c>
      <x:c r="C293" s="6" t="str">
        <x:v>Delivered</x:v>
      </x:c>
      <x:c r="D293" s="6" t="str">
        <x:v>PROOF-288</x:v>
      </x:c>
      <x:c r="E293" s="7" t="n">
        <x:v>46307</x:v>
      </x:c>
      <x:c r="F293" s="6" t="str">
        <x:v>SRC-CLAIM-288</x:v>
      </x:c>
      <x:c r="G293" s="2" t="str">
        <x:f>IF(COUNTA(A293:F293)=0,"",IF(OR(A293="",B293="",COUNTIFS($A$6:$A$435,A293)&lt;&gt;1,COUNTIFS($B$6:$B$435,B293)&lt;&gt;1,COUNTIFS('Orders'!$A$6:$A$505,B293,'Orders'!$B$6:$B$505,'Inputs'!$B$5)&lt;&gt;1,AND(C293&lt;&gt;"Delivered",C293&lt;&gt;"Failed")),"Resolve","No issue"))</x:f>
        <x:v>No issue</x:v>
      </x:c>
      <x:c r="H293" s="2" t="str">
        <x:f>IF(COUNTA(A293:F293)=0,"",IF(AND(C293="Delivered",D293=""),"Resolve","No issue"))</x:f>
        <x:v>No issue</x:v>
      </x:c>
      <x:c r="I293" s="2" t="str">
        <x:f>IF(COUNTA(A293:F293)=0,"",IF(OR(NOT(ISNUMBER(E293)),E293&lt;'Inputs'!$B$8,E293&gt;'Inputs'!$B$6),"Resolve","No issue"))</x:f>
        <x:v>No issue</x:v>
      </x:c>
    </x:row>
    <x:row r="294" ht="25" customHeight="1">
      <x:c r="A294" s="6" t="str">
        <x:v>C-289</x:v>
      </x:c>
      <x:c r="B294" s="6" t="str">
        <x:v>A-289</x:v>
      </x:c>
      <x:c r="C294" s="6" t="str">
        <x:v>Delivered</x:v>
      </x:c>
      <x:c r="D294" s="6" t="str">
        <x:v>PROOF-289</x:v>
      </x:c>
      <x:c r="E294" s="7" t="n">
        <x:v>46307</x:v>
      </x:c>
      <x:c r="F294" s="6" t="str">
        <x:v>SRC-CLAIM-289</x:v>
      </x:c>
      <x:c r="G294" s="2" t="str">
        <x:f>IF(COUNTA(A294:F294)=0,"",IF(OR(A294="",B294="",COUNTIFS($A$6:$A$435,A294)&lt;&gt;1,COUNTIFS($B$6:$B$435,B294)&lt;&gt;1,COUNTIFS('Orders'!$A$6:$A$505,B294,'Orders'!$B$6:$B$505,'Inputs'!$B$5)&lt;&gt;1,AND(C294&lt;&gt;"Delivered",C294&lt;&gt;"Failed")),"Resolve","No issue"))</x:f>
        <x:v>No issue</x:v>
      </x:c>
      <x:c r="H294" s="2" t="str">
        <x:f>IF(COUNTA(A294:F294)=0,"",IF(AND(C294="Delivered",D294=""),"Resolve","No issue"))</x:f>
        <x:v>No issue</x:v>
      </x:c>
      <x:c r="I294" s="2" t="str">
        <x:f>IF(COUNTA(A294:F294)=0,"",IF(OR(NOT(ISNUMBER(E294)),E294&lt;'Inputs'!$B$8,E294&gt;'Inputs'!$B$6),"Resolve","No issue"))</x:f>
        <x:v>No issue</x:v>
      </x:c>
    </x:row>
    <x:row r="295" ht="25" customHeight="1">
      <x:c r="A295" s="6" t="str">
        <x:v>C-290</x:v>
      </x:c>
      <x:c r="B295" s="6" t="str">
        <x:v>A-290</x:v>
      </x:c>
      <x:c r="C295" s="6" t="str">
        <x:v>Delivered</x:v>
      </x:c>
      <x:c r="D295" s="6" t="str">
        <x:v>PROOF-290</x:v>
      </x:c>
      <x:c r="E295" s="7" t="n">
        <x:v>46307</x:v>
      </x:c>
      <x:c r="F295" s="6" t="str">
        <x:v>SRC-CLAIM-290</x:v>
      </x:c>
      <x:c r="G295" s="2" t="str">
        <x:f>IF(COUNTA(A295:F295)=0,"",IF(OR(A295="",B295="",COUNTIFS($A$6:$A$435,A295)&lt;&gt;1,COUNTIFS($B$6:$B$435,B295)&lt;&gt;1,COUNTIFS('Orders'!$A$6:$A$505,B295,'Orders'!$B$6:$B$505,'Inputs'!$B$5)&lt;&gt;1,AND(C295&lt;&gt;"Delivered",C295&lt;&gt;"Failed")),"Resolve","No issue"))</x:f>
        <x:v>No issue</x:v>
      </x:c>
      <x:c r="H295" s="2" t="str">
        <x:f>IF(COUNTA(A295:F295)=0,"",IF(AND(C295="Delivered",D295=""),"Resolve","No issue"))</x:f>
        <x:v>No issue</x:v>
      </x:c>
      <x:c r="I295" s="2" t="str">
        <x:f>IF(COUNTA(A295:F295)=0,"",IF(OR(NOT(ISNUMBER(E295)),E295&lt;'Inputs'!$B$8,E295&gt;'Inputs'!$B$6),"Resolve","No issue"))</x:f>
        <x:v>No issue</x:v>
      </x:c>
    </x:row>
    <x:row r="296" ht="25" customHeight="1">
      <x:c r="A296" s="6" t="str">
        <x:v>C-291</x:v>
      </x:c>
      <x:c r="B296" s="6" t="str">
        <x:v>A-291</x:v>
      </x:c>
      <x:c r="C296" s="6" t="str">
        <x:v>Delivered</x:v>
      </x:c>
      <x:c r="D296" s="6" t="str">
        <x:v>PROOF-291</x:v>
      </x:c>
      <x:c r="E296" s="7" t="n">
        <x:v>46307</x:v>
      </x:c>
      <x:c r="F296" s="6" t="str">
        <x:v>SRC-CLAIM-291</x:v>
      </x:c>
      <x:c r="G296" s="2" t="str">
        <x:f>IF(COUNTA(A296:F296)=0,"",IF(OR(A296="",B296="",COUNTIFS($A$6:$A$435,A296)&lt;&gt;1,COUNTIFS($B$6:$B$435,B296)&lt;&gt;1,COUNTIFS('Orders'!$A$6:$A$505,B296,'Orders'!$B$6:$B$505,'Inputs'!$B$5)&lt;&gt;1,AND(C296&lt;&gt;"Delivered",C296&lt;&gt;"Failed")),"Resolve","No issue"))</x:f>
        <x:v>No issue</x:v>
      </x:c>
      <x:c r="H296" s="2" t="str">
        <x:f>IF(COUNTA(A296:F296)=0,"",IF(AND(C296="Delivered",D296=""),"Resolve","No issue"))</x:f>
        <x:v>No issue</x:v>
      </x:c>
      <x:c r="I296" s="2" t="str">
        <x:f>IF(COUNTA(A296:F296)=0,"",IF(OR(NOT(ISNUMBER(E296)),E296&lt;'Inputs'!$B$8,E296&gt;'Inputs'!$B$6),"Resolve","No issue"))</x:f>
        <x:v>No issue</x:v>
      </x:c>
    </x:row>
    <x:row r="297" ht="25" customHeight="1">
      <x:c r="A297" s="6" t="str">
        <x:v>C-292</x:v>
      </x:c>
      <x:c r="B297" s="6" t="str">
        <x:v>A-292</x:v>
      </x:c>
      <x:c r="C297" s="6" t="str">
        <x:v>Delivered</x:v>
      </x:c>
      <x:c r="D297" s="6" t="str">
        <x:v>PROOF-292</x:v>
      </x:c>
      <x:c r="E297" s="7" t="n">
        <x:v>46307</x:v>
      </x:c>
      <x:c r="F297" s="6" t="str">
        <x:v>SRC-CLAIM-292</x:v>
      </x:c>
      <x:c r="G297" s="2" t="str">
        <x:f>IF(COUNTA(A297:F297)=0,"",IF(OR(A297="",B297="",COUNTIFS($A$6:$A$435,A297)&lt;&gt;1,COUNTIFS($B$6:$B$435,B297)&lt;&gt;1,COUNTIFS('Orders'!$A$6:$A$505,B297,'Orders'!$B$6:$B$505,'Inputs'!$B$5)&lt;&gt;1,AND(C297&lt;&gt;"Delivered",C297&lt;&gt;"Failed")),"Resolve","No issue"))</x:f>
        <x:v>No issue</x:v>
      </x:c>
      <x:c r="H297" s="2" t="str">
        <x:f>IF(COUNTA(A297:F297)=0,"",IF(AND(C297="Delivered",D297=""),"Resolve","No issue"))</x:f>
        <x:v>No issue</x:v>
      </x:c>
      <x:c r="I297" s="2" t="str">
        <x:f>IF(COUNTA(A297:F297)=0,"",IF(OR(NOT(ISNUMBER(E297)),E297&lt;'Inputs'!$B$8,E297&gt;'Inputs'!$B$6),"Resolve","No issue"))</x:f>
        <x:v>No issue</x:v>
      </x:c>
    </x:row>
    <x:row r="298" ht="25" customHeight="1">
      <x:c r="A298" s="6" t="str">
        <x:v>C-293</x:v>
      </x:c>
      <x:c r="B298" s="6" t="str">
        <x:v>A-293</x:v>
      </x:c>
      <x:c r="C298" s="6" t="str">
        <x:v>Delivered</x:v>
      </x:c>
      <x:c r="D298" s="6" t="str">
        <x:v>PROOF-293</x:v>
      </x:c>
      <x:c r="E298" s="7" t="n">
        <x:v>46307</x:v>
      </x:c>
      <x:c r="F298" s="6" t="str">
        <x:v>SRC-CLAIM-293</x:v>
      </x:c>
      <x:c r="G298" s="2" t="str">
        <x:f>IF(COUNTA(A298:F298)=0,"",IF(OR(A298="",B298="",COUNTIFS($A$6:$A$435,A298)&lt;&gt;1,COUNTIFS($B$6:$B$435,B298)&lt;&gt;1,COUNTIFS('Orders'!$A$6:$A$505,B298,'Orders'!$B$6:$B$505,'Inputs'!$B$5)&lt;&gt;1,AND(C298&lt;&gt;"Delivered",C298&lt;&gt;"Failed")),"Resolve","No issue"))</x:f>
        <x:v>No issue</x:v>
      </x:c>
      <x:c r="H298" s="2" t="str">
        <x:f>IF(COUNTA(A298:F298)=0,"",IF(AND(C298="Delivered",D298=""),"Resolve","No issue"))</x:f>
        <x:v>No issue</x:v>
      </x:c>
      <x:c r="I298" s="2" t="str">
        <x:f>IF(COUNTA(A298:F298)=0,"",IF(OR(NOT(ISNUMBER(E298)),E298&lt;'Inputs'!$B$8,E298&gt;'Inputs'!$B$6),"Resolve","No issue"))</x:f>
        <x:v>No issue</x:v>
      </x:c>
    </x:row>
    <x:row r="299" ht="25" customHeight="1">
      <x:c r="A299" s="6" t="str">
        <x:v>C-294</x:v>
      </x:c>
      <x:c r="B299" s="6" t="str">
        <x:v>A-294</x:v>
      </x:c>
      <x:c r="C299" s="6" t="str">
        <x:v>Delivered</x:v>
      </x:c>
      <x:c r="D299" s="6" t="str">
        <x:v>PROOF-294</x:v>
      </x:c>
      <x:c r="E299" s="7" t="n">
        <x:v>46307</x:v>
      </x:c>
      <x:c r="F299" s="6" t="str">
        <x:v>SRC-CLAIM-294</x:v>
      </x:c>
      <x:c r="G299" s="2" t="str">
        <x:f>IF(COUNTA(A299:F299)=0,"",IF(OR(A299="",B299="",COUNTIFS($A$6:$A$435,A299)&lt;&gt;1,COUNTIFS($B$6:$B$435,B299)&lt;&gt;1,COUNTIFS('Orders'!$A$6:$A$505,B299,'Orders'!$B$6:$B$505,'Inputs'!$B$5)&lt;&gt;1,AND(C299&lt;&gt;"Delivered",C299&lt;&gt;"Failed")),"Resolve","No issue"))</x:f>
        <x:v>No issue</x:v>
      </x:c>
      <x:c r="H299" s="2" t="str">
        <x:f>IF(COUNTA(A299:F299)=0,"",IF(AND(C299="Delivered",D299=""),"Resolve","No issue"))</x:f>
        <x:v>No issue</x:v>
      </x:c>
      <x:c r="I299" s="2" t="str">
        <x:f>IF(COUNTA(A299:F299)=0,"",IF(OR(NOT(ISNUMBER(E299)),E299&lt;'Inputs'!$B$8,E299&gt;'Inputs'!$B$6),"Resolve","No issue"))</x:f>
        <x:v>No issue</x:v>
      </x:c>
    </x:row>
    <x:row r="300" ht="25" customHeight="1">
      <x:c r="A300" s="6" t="str">
        <x:v>C-295</x:v>
      </x:c>
      <x:c r="B300" s="6" t="str">
        <x:v>A-295</x:v>
      </x:c>
      <x:c r="C300" s="6" t="str">
        <x:v>Delivered</x:v>
      </x:c>
      <x:c r="D300" s="6" t="str">
        <x:v>PROOF-295</x:v>
      </x:c>
      <x:c r="E300" s="7" t="n">
        <x:v>46307</x:v>
      </x:c>
      <x:c r="F300" s="6" t="str">
        <x:v>SRC-CLAIM-295</x:v>
      </x:c>
      <x:c r="G300" s="2" t="str">
        <x:f>IF(COUNTA(A300:F300)=0,"",IF(OR(A300="",B300="",COUNTIFS($A$6:$A$435,A300)&lt;&gt;1,COUNTIFS($B$6:$B$435,B300)&lt;&gt;1,COUNTIFS('Orders'!$A$6:$A$505,B300,'Orders'!$B$6:$B$505,'Inputs'!$B$5)&lt;&gt;1,AND(C300&lt;&gt;"Delivered",C300&lt;&gt;"Failed")),"Resolve","No issue"))</x:f>
        <x:v>No issue</x:v>
      </x:c>
      <x:c r="H300" s="2" t="str">
        <x:f>IF(COUNTA(A300:F300)=0,"",IF(AND(C300="Delivered",D300=""),"Resolve","No issue"))</x:f>
        <x:v>No issue</x:v>
      </x:c>
      <x:c r="I300" s="2" t="str">
        <x:f>IF(COUNTA(A300:F300)=0,"",IF(OR(NOT(ISNUMBER(E300)),E300&lt;'Inputs'!$B$8,E300&gt;'Inputs'!$B$6),"Resolve","No issue"))</x:f>
        <x:v>No issue</x:v>
      </x:c>
    </x:row>
    <x:row r="301" ht="25" customHeight="1">
      <x:c r="A301" s="6" t="str">
        <x:v>C-296</x:v>
      </x:c>
      <x:c r="B301" s="6" t="str">
        <x:v>A-296</x:v>
      </x:c>
      <x:c r="C301" s="6" t="str">
        <x:v>Delivered</x:v>
      </x:c>
      <x:c r="D301" s="6" t="str">
        <x:v>PROOF-296</x:v>
      </x:c>
      <x:c r="E301" s="7" t="n">
        <x:v>46307</x:v>
      </x:c>
      <x:c r="F301" s="6" t="str">
        <x:v>SRC-CLAIM-296</x:v>
      </x:c>
      <x:c r="G301" s="2" t="str">
        <x:f>IF(COUNTA(A301:F301)=0,"",IF(OR(A301="",B301="",COUNTIFS($A$6:$A$435,A301)&lt;&gt;1,COUNTIFS($B$6:$B$435,B301)&lt;&gt;1,COUNTIFS('Orders'!$A$6:$A$505,B301,'Orders'!$B$6:$B$505,'Inputs'!$B$5)&lt;&gt;1,AND(C301&lt;&gt;"Delivered",C301&lt;&gt;"Failed")),"Resolve","No issue"))</x:f>
        <x:v>No issue</x:v>
      </x:c>
      <x:c r="H301" s="2" t="str">
        <x:f>IF(COUNTA(A301:F301)=0,"",IF(AND(C301="Delivered",D301=""),"Resolve","No issue"))</x:f>
        <x:v>No issue</x:v>
      </x:c>
      <x:c r="I301" s="2" t="str">
        <x:f>IF(COUNTA(A301:F301)=0,"",IF(OR(NOT(ISNUMBER(E301)),E301&lt;'Inputs'!$B$8,E301&gt;'Inputs'!$B$6),"Resolve","No issue"))</x:f>
        <x:v>No issue</x:v>
      </x:c>
    </x:row>
    <x:row r="302" ht="25" customHeight="1">
      <x:c r="A302" s="6" t="str">
        <x:v>C-297</x:v>
      </x:c>
      <x:c r="B302" s="6" t="str">
        <x:v>A-297</x:v>
      </x:c>
      <x:c r="C302" s="6" t="str">
        <x:v>Delivered</x:v>
      </x:c>
      <x:c r="D302" s="6" t="str">
        <x:v>PROOF-297</x:v>
      </x:c>
      <x:c r="E302" s="7" t="n">
        <x:v>46307</x:v>
      </x:c>
      <x:c r="F302" s="6" t="str">
        <x:v>SRC-CLAIM-297</x:v>
      </x:c>
      <x:c r="G302" s="2" t="str">
        <x:f>IF(COUNTA(A302:F302)=0,"",IF(OR(A302="",B302="",COUNTIFS($A$6:$A$435,A302)&lt;&gt;1,COUNTIFS($B$6:$B$435,B302)&lt;&gt;1,COUNTIFS('Orders'!$A$6:$A$505,B302,'Orders'!$B$6:$B$505,'Inputs'!$B$5)&lt;&gt;1,AND(C302&lt;&gt;"Delivered",C302&lt;&gt;"Failed")),"Resolve","No issue"))</x:f>
        <x:v>No issue</x:v>
      </x:c>
      <x:c r="H302" s="2" t="str">
        <x:f>IF(COUNTA(A302:F302)=0,"",IF(AND(C302="Delivered",D302=""),"Resolve","No issue"))</x:f>
        <x:v>No issue</x:v>
      </x:c>
      <x:c r="I302" s="2" t="str">
        <x:f>IF(COUNTA(A302:F302)=0,"",IF(OR(NOT(ISNUMBER(E302)),E302&lt;'Inputs'!$B$8,E302&gt;'Inputs'!$B$6),"Resolve","No issue"))</x:f>
        <x:v>No issue</x:v>
      </x:c>
    </x:row>
    <x:row r="303" ht="25" customHeight="1">
      <x:c r="A303" s="6" t="str">
        <x:v>C-298</x:v>
      </x:c>
      <x:c r="B303" s="6" t="str">
        <x:v>A-298</x:v>
      </x:c>
      <x:c r="C303" s="6" t="str">
        <x:v>Delivered</x:v>
      </x:c>
      <x:c r="D303" s="6" t="str">
        <x:v>PROOF-298</x:v>
      </x:c>
      <x:c r="E303" s="7" t="n">
        <x:v>46307</x:v>
      </x:c>
      <x:c r="F303" s="6" t="str">
        <x:v>SRC-CLAIM-298</x:v>
      </x:c>
      <x:c r="G303" s="2" t="str">
        <x:f>IF(COUNTA(A303:F303)=0,"",IF(OR(A303="",B303="",COUNTIFS($A$6:$A$435,A303)&lt;&gt;1,COUNTIFS($B$6:$B$435,B303)&lt;&gt;1,COUNTIFS('Orders'!$A$6:$A$505,B303,'Orders'!$B$6:$B$505,'Inputs'!$B$5)&lt;&gt;1,AND(C303&lt;&gt;"Delivered",C303&lt;&gt;"Failed")),"Resolve","No issue"))</x:f>
        <x:v>No issue</x:v>
      </x:c>
      <x:c r="H303" s="2" t="str">
        <x:f>IF(COUNTA(A303:F303)=0,"",IF(AND(C303="Delivered",D303=""),"Resolve","No issue"))</x:f>
        <x:v>No issue</x:v>
      </x:c>
      <x:c r="I303" s="2" t="str">
        <x:f>IF(COUNTA(A303:F303)=0,"",IF(OR(NOT(ISNUMBER(E303)),E303&lt;'Inputs'!$B$8,E303&gt;'Inputs'!$B$6),"Resolve","No issue"))</x:f>
        <x:v>No issue</x:v>
      </x:c>
    </x:row>
    <x:row r="304" ht="25" customHeight="1">
      <x:c r="A304" s="6" t="str">
        <x:v>C-299</x:v>
      </x:c>
      <x:c r="B304" s="6" t="str">
        <x:v>A-299</x:v>
      </x:c>
      <x:c r="C304" s="6" t="str">
        <x:v>Delivered</x:v>
      </x:c>
      <x:c r="D304" s="6" t="str">
        <x:v>PROOF-299</x:v>
      </x:c>
      <x:c r="E304" s="7" t="n">
        <x:v>46307</x:v>
      </x:c>
      <x:c r="F304" s="6" t="str">
        <x:v>SRC-CLAIM-299</x:v>
      </x:c>
      <x:c r="G304" s="2" t="str">
        <x:f>IF(COUNTA(A304:F304)=0,"",IF(OR(A304="",B304="",COUNTIFS($A$6:$A$435,A304)&lt;&gt;1,COUNTIFS($B$6:$B$435,B304)&lt;&gt;1,COUNTIFS('Orders'!$A$6:$A$505,B304,'Orders'!$B$6:$B$505,'Inputs'!$B$5)&lt;&gt;1,AND(C304&lt;&gt;"Delivered",C304&lt;&gt;"Failed")),"Resolve","No issue"))</x:f>
        <x:v>No issue</x:v>
      </x:c>
      <x:c r="H304" s="2" t="str">
        <x:f>IF(COUNTA(A304:F304)=0,"",IF(AND(C304="Delivered",D304=""),"Resolve","No issue"))</x:f>
        <x:v>No issue</x:v>
      </x:c>
      <x:c r="I304" s="2" t="str">
        <x:f>IF(COUNTA(A304:F304)=0,"",IF(OR(NOT(ISNUMBER(E304)),E304&lt;'Inputs'!$B$8,E304&gt;'Inputs'!$B$6),"Resolve","No issue"))</x:f>
        <x:v>No issue</x:v>
      </x:c>
    </x:row>
    <x:row r="305" ht="25" customHeight="1">
      <x:c r="A305" s="6" t="str">
        <x:v>C-300</x:v>
      </x:c>
      <x:c r="B305" s="6" t="str">
        <x:v>A-300</x:v>
      </x:c>
      <x:c r="C305" s="6" t="str">
        <x:v>Delivered</x:v>
      </x:c>
      <x:c r="D305" s="6" t="str">
        <x:v>PROOF-300</x:v>
      </x:c>
      <x:c r="E305" s="7" t="n">
        <x:v>46307</x:v>
      </x:c>
      <x:c r="F305" s="6" t="str">
        <x:v>SRC-CLAIM-300</x:v>
      </x:c>
      <x:c r="G305" s="2" t="str">
        <x:f>IF(COUNTA(A305:F305)=0,"",IF(OR(A305="",B305="",COUNTIFS($A$6:$A$435,A305)&lt;&gt;1,COUNTIFS($B$6:$B$435,B305)&lt;&gt;1,COUNTIFS('Orders'!$A$6:$A$505,B305,'Orders'!$B$6:$B$505,'Inputs'!$B$5)&lt;&gt;1,AND(C305&lt;&gt;"Delivered",C305&lt;&gt;"Failed")),"Resolve","No issue"))</x:f>
        <x:v>No issue</x:v>
      </x:c>
      <x:c r="H305" s="2" t="str">
        <x:f>IF(COUNTA(A305:F305)=0,"",IF(AND(C305="Delivered",D305=""),"Resolve","No issue"))</x:f>
        <x:v>No issue</x:v>
      </x:c>
      <x:c r="I305" s="2" t="str">
        <x:f>IF(COUNTA(A305:F305)=0,"",IF(OR(NOT(ISNUMBER(E305)),E305&lt;'Inputs'!$B$8,E305&gt;'Inputs'!$B$6),"Resolve","No issue"))</x:f>
        <x:v>No issue</x:v>
      </x:c>
    </x:row>
    <x:row r="306" ht="25" customHeight="1">
      <x:c r="A306" s="6" t="str">
        <x:v>C-301</x:v>
      </x:c>
      <x:c r="B306" s="6" t="str">
        <x:v>A-301</x:v>
      </x:c>
      <x:c r="C306" s="6" t="str">
        <x:v>Delivered</x:v>
      </x:c>
      <x:c r="D306" s="6" t="str">
        <x:v>PROOF-301</x:v>
      </x:c>
      <x:c r="E306" s="7" t="n">
        <x:v>46307</x:v>
      </x:c>
      <x:c r="F306" s="6" t="str">
        <x:v>SRC-CLAIM-301</x:v>
      </x:c>
      <x:c r="G306" s="2" t="str">
        <x:f>IF(COUNTA(A306:F306)=0,"",IF(OR(A306="",B306="",COUNTIFS($A$6:$A$435,A306)&lt;&gt;1,COUNTIFS($B$6:$B$435,B306)&lt;&gt;1,COUNTIFS('Orders'!$A$6:$A$505,B306,'Orders'!$B$6:$B$505,'Inputs'!$B$5)&lt;&gt;1,AND(C306&lt;&gt;"Delivered",C306&lt;&gt;"Failed")),"Resolve","No issue"))</x:f>
        <x:v>No issue</x:v>
      </x:c>
      <x:c r="H306" s="2" t="str">
        <x:f>IF(COUNTA(A306:F306)=0,"",IF(AND(C306="Delivered",D306=""),"Resolve","No issue"))</x:f>
        <x:v>No issue</x:v>
      </x:c>
      <x:c r="I306" s="2" t="str">
        <x:f>IF(COUNTA(A306:F306)=0,"",IF(OR(NOT(ISNUMBER(E306)),E306&lt;'Inputs'!$B$8,E306&gt;'Inputs'!$B$6),"Resolve","No issue"))</x:f>
        <x:v>No issue</x:v>
      </x:c>
    </x:row>
    <x:row r="307" ht="25" customHeight="1">
      <x:c r="A307" s="6" t="str">
        <x:v>C-302</x:v>
      </x:c>
      <x:c r="B307" s="6" t="str">
        <x:v>A-302</x:v>
      </x:c>
      <x:c r="C307" s="6" t="str">
        <x:v>Delivered</x:v>
      </x:c>
      <x:c r="D307" s="6" t="str">
        <x:v>PROOF-302</x:v>
      </x:c>
      <x:c r="E307" s="7" t="n">
        <x:v>46307</x:v>
      </x:c>
      <x:c r="F307" s="6" t="str">
        <x:v>SRC-CLAIM-302</x:v>
      </x:c>
      <x:c r="G307" s="2" t="str">
        <x:f>IF(COUNTA(A307:F307)=0,"",IF(OR(A307="",B307="",COUNTIFS($A$6:$A$435,A307)&lt;&gt;1,COUNTIFS($B$6:$B$435,B307)&lt;&gt;1,COUNTIFS('Orders'!$A$6:$A$505,B307,'Orders'!$B$6:$B$505,'Inputs'!$B$5)&lt;&gt;1,AND(C307&lt;&gt;"Delivered",C307&lt;&gt;"Failed")),"Resolve","No issue"))</x:f>
        <x:v>No issue</x:v>
      </x:c>
      <x:c r="H307" s="2" t="str">
        <x:f>IF(COUNTA(A307:F307)=0,"",IF(AND(C307="Delivered",D307=""),"Resolve","No issue"))</x:f>
        <x:v>No issue</x:v>
      </x:c>
      <x:c r="I307" s="2" t="str">
        <x:f>IF(COUNTA(A307:F307)=0,"",IF(OR(NOT(ISNUMBER(E307)),E307&lt;'Inputs'!$B$8,E307&gt;'Inputs'!$B$6),"Resolve","No issue"))</x:f>
        <x:v>No issue</x:v>
      </x:c>
    </x:row>
    <x:row r="308" ht="25" customHeight="1">
      <x:c r="A308" s="6" t="str">
        <x:v>C-303</x:v>
      </x:c>
      <x:c r="B308" s="6" t="str">
        <x:v>A-303</x:v>
      </x:c>
      <x:c r="C308" s="6" t="str">
        <x:v>Delivered</x:v>
      </x:c>
      <x:c r="D308" s="6" t="str">
        <x:v>PROOF-303</x:v>
      </x:c>
      <x:c r="E308" s="7" t="n">
        <x:v>46307</x:v>
      </x:c>
      <x:c r="F308" s="6" t="str">
        <x:v>SRC-CLAIM-303</x:v>
      </x:c>
      <x:c r="G308" s="2" t="str">
        <x:f>IF(COUNTA(A308:F308)=0,"",IF(OR(A308="",B308="",COUNTIFS($A$6:$A$435,A308)&lt;&gt;1,COUNTIFS($B$6:$B$435,B308)&lt;&gt;1,COUNTIFS('Orders'!$A$6:$A$505,B308,'Orders'!$B$6:$B$505,'Inputs'!$B$5)&lt;&gt;1,AND(C308&lt;&gt;"Delivered",C308&lt;&gt;"Failed")),"Resolve","No issue"))</x:f>
        <x:v>No issue</x:v>
      </x:c>
      <x:c r="H308" s="2" t="str">
        <x:f>IF(COUNTA(A308:F308)=0,"",IF(AND(C308="Delivered",D308=""),"Resolve","No issue"))</x:f>
        <x:v>No issue</x:v>
      </x:c>
      <x:c r="I308" s="2" t="str">
        <x:f>IF(COUNTA(A308:F308)=0,"",IF(OR(NOT(ISNUMBER(E308)),E308&lt;'Inputs'!$B$8,E308&gt;'Inputs'!$B$6),"Resolve","No issue"))</x:f>
        <x:v>No issue</x:v>
      </x:c>
    </x:row>
    <x:row r="309" ht="25" customHeight="1">
      <x:c r="A309" s="6" t="str">
        <x:v>C-304</x:v>
      </x:c>
      <x:c r="B309" s="6" t="str">
        <x:v>A-304</x:v>
      </x:c>
      <x:c r="C309" s="6" t="str">
        <x:v>Delivered</x:v>
      </x:c>
      <x:c r="D309" s="6" t="str">
        <x:v>PROOF-304</x:v>
      </x:c>
      <x:c r="E309" s="7" t="n">
        <x:v>46307</x:v>
      </x:c>
      <x:c r="F309" s="6" t="str">
        <x:v>SRC-CLAIM-304</x:v>
      </x:c>
      <x:c r="G309" s="2" t="str">
        <x:f>IF(COUNTA(A309:F309)=0,"",IF(OR(A309="",B309="",COUNTIFS($A$6:$A$435,A309)&lt;&gt;1,COUNTIFS($B$6:$B$435,B309)&lt;&gt;1,COUNTIFS('Orders'!$A$6:$A$505,B309,'Orders'!$B$6:$B$505,'Inputs'!$B$5)&lt;&gt;1,AND(C309&lt;&gt;"Delivered",C309&lt;&gt;"Failed")),"Resolve","No issue"))</x:f>
        <x:v>No issue</x:v>
      </x:c>
      <x:c r="H309" s="2" t="str">
        <x:f>IF(COUNTA(A309:F309)=0,"",IF(AND(C309="Delivered",D309=""),"Resolve","No issue"))</x:f>
        <x:v>No issue</x:v>
      </x:c>
      <x:c r="I309" s="2" t="str">
        <x:f>IF(COUNTA(A309:F309)=0,"",IF(OR(NOT(ISNUMBER(E309)),E309&lt;'Inputs'!$B$8,E309&gt;'Inputs'!$B$6),"Resolve","No issue"))</x:f>
        <x:v>No issue</x:v>
      </x:c>
    </x:row>
    <x:row r="310" ht="25" customHeight="1">
      <x:c r="A310" s="6" t="str">
        <x:v>C-305</x:v>
      </x:c>
      <x:c r="B310" s="6" t="str">
        <x:v>A-305</x:v>
      </x:c>
      <x:c r="C310" s="6" t="str">
        <x:v>Delivered</x:v>
      </x:c>
      <x:c r="D310" s="6" t="str">
        <x:v>PROOF-305</x:v>
      </x:c>
      <x:c r="E310" s="7" t="n">
        <x:v>46307</x:v>
      </x:c>
      <x:c r="F310" s="6" t="str">
        <x:v>SRC-CLAIM-305</x:v>
      </x:c>
      <x:c r="G310" s="2" t="str">
        <x:f>IF(COUNTA(A310:F310)=0,"",IF(OR(A310="",B310="",COUNTIFS($A$6:$A$435,A310)&lt;&gt;1,COUNTIFS($B$6:$B$435,B310)&lt;&gt;1,COUNTIFS('Orders'!$A$6:$A$505,B310,'Orders'!$B$6:$B$505,'Inputs'!$B$5)&lt;&gt;1,AND(C310&lt;&gt;"Delivered",C310&lt;&gt;"Failed")),"Resolve","No issue"))</x:f>
        <x:v>No issue</x:v>
      </x:c>
      <x:c r="H310" s="2" t="str">
        <x:f>IF(COUNTA(A310:F310)=0,"",IF(AND(C310="Delivered",D310=""),"Resolve","No issue"))</x:f>
        <x:v>No issue</x:v>
      </x:c>
      <x:c r="I310" s="2" t="str">
        <x:f>IF(COUNTA(A310:F310)=0,"",IF(OR(NOT(ISNUMBER(E310)),E310&lt;'Inputs'!$B$8,E310&gt;'Inputs'!$B$6),"Resolve","No issue"))</x:f>
        <x:v>No issue</x:v>
      </x:c>
    </x:row>
    <x:row r="311" ht="25" customHeight="1">
      <x:c r="A311" s="6" t="str">
        <x:v>C-306</x:v>
      </x:c>
      <x:c r="B311" s="6" t="str">
        <x:v>A-306</x:v>
      </x:c>
      <x:c r="C311" s="6" t="str">
        <x:v>Delivered</x:v>
      </x:c>
      <x:c r="D311" s="6" t="str">
        <x:v>PROOF-306</x:v>
      </x:c>
      <x:c r="E311" s="7" t="n">
        <x:v>46307</x:v>
      </x:c>
      <x:c r="F311" s="6" t="str">
        <x:v>SRC-CLAIM-306</x:v>
      </x:c>
      <x:c r="G311" s="2" t="str">
        <x:f>IF(COUNTA(A311:F311)=0,"",IF(OR(A311="",B311="",COUNTIFS($A$6:$A$435,A311)&lt;&gt;1,COUNTIFS($B$6:$B$435,B311)&lt;&gt;1,COUNTIFS('Orders'!$A$6:$A$505,B311,'Orders'!$B$6:$B$505,'Inputs'!$B$5)&lt;&gt;1,AND(C311&lt;&gt;"Delivered",C311&lt;&gt;"Failed")),"Resolve","No issue"))</x:f>
        <x:v>No issue</x:v>
      </x:c>
      <x:c r="H311" s="2" t="str">
        <x:f>IF(COUNTA(A311:F311)=0,"",IF(AND(C311="Delivered",D311=""),"Resolve","No issue"))</x:f>
        <x:v>No issue</x:v>
      </x:c>
      <x:c r="I311" s="2" t="str">
        <x:f>IF(COUNTA(A311:F311)=0,"",IF(OR(NOT(ISNUMBER(E311)),E311&lt;'Inputs'!$B$8,E311&gt;'Inputs'!$B$6),"Resolve","No issue"))</x:f>
        <x:v>No issue</x:v>
      </x:c>
    </x:row>
    <x:row r="312" ht="25" customHeight="1">
      <x:c r="A312" s="6" t="str">
        <x:v>C-307</x:v>
      </x:c>
      <x:c r="B312" s="6" t="str">
        <x:v>A-307</x:v>
      </x:c>
      <x:c r="C312" s="6" t="str">
        <x:v>Delivered</x:v>
      </x:c>
      <x:c r="D312" s="6" t="str">
        <x:v>PROOF-307</x:v>
      </x:c>
      <x:c r="E312" s="7" t="n">
        <x:v>46307</x:v>
      </x:c>
      <x:c r="F312" s="6" t="str">
        <x:v>SRC-CLAIM-307</x:v>
      </x:c>
      <x:c r="G312" s="2" t="str">
        <x:f>IF(COUNTA(A312:F312)=0,"",IF(OR(A312="",B312="",COUNTIFS($A$6:$A$435,A312)&lt;&gt;1,COUNTIFS($B$6:$B$435,B312)&lt;&gt;1,COUNTIFS('Orders'!$A$6:$A$505,B312,'Orders'!$B$6:$B$505,'Inputs'!$B$5)&lt;&gt;1,AND(C312&lt;&gt;"Delivered",C312&lt;&gt;"Failed")),"Resolve","No issue"))</x:f>
        <x:v>No issue</x:v>
      </x:c>
      <x:c r="H312" s="2" t="str">
        <x:f>IF(COUNTA(A312:F312)=0,"",IF(AND(C312="Delivered",D312=""),"Resolve","No issue"))</x:f>
        <x:v>No issue</x:v>
      </x:c>
      <x:c r="I312" s="2" t="str">
        <x:f>IF(COUNTA(A312:F312)=0,"",IF(OR(NOT(ISNUMBER(E312)),E312&lt;'Inputs'!$B$8,E312&gt;'Inputs'!$B$6),"Resolve","No issue"))</x:f>
        <x:v>No issue</x:v>
      </x:c>
    </x:row>
    <x:row r="313" ht="25" customHeight="1">
      <x:c r="A313" s="6" t="str">
        <x:v>C-308</x:v>
      </x:c>
      <x:c r="B313" s="6" t="str">
        <x:v>A-308</x:v>
      </x:c>
      <x:c r="C313" s="6" t="str">
        <x:v>Delivered</x:v>
      </x:c>
      <x:c r="D313" s="6" t="str">
        <x:v>PROOF-308</x:v>
      </x:c>
      <x:c r="E313" s="7" t="n">
        <x:v>46307</x:v>
      </x:c>
      <x:c r="F313" s="6" t="str">
        <x:v>SRC-CLAIM-308</x:v>
      </x:c>
      <x:c r="G313" s="2" t="str">
        <x:f>IF(COUNTA(A313:F313)=0,"",IF(OR(A313="",B313="",COUNTIFS($A$6:$A$435,A313)&lt;&gt;1,COUNTIFS($B$6:$B$435,B313)&lt;&gt;1,COUNTIFS('Orders'!$A$6:$A$505,B313,'Orders'!$B$6:$B$505,'Inputs'!$B$5)&lt;&gt;1,AND(C313&lt;&gt;"Delivered",C313&lt;&gt;"Failed")),"Resolve","No issue"))</x:f>
        <x:v>No issue</x:v>
      </x:c>
      <x:c r="H313" s="2" t="str">
        <x:f>IF(COUNTA(A313:F313)=0,"",IF(AND(C313="Delivered",D313=""),"Resolve","No issue"))</x:f>
        <x:v>No issue</x:v>
      </x:c>
      <x:c r="I313" s="2" t="str">
        <x:f>IF(COUNTA(A313:F313)=0,"",IF(OR(NOT(ISNUMBER(E313)),E313&lt;'Inputs'!$B$8,E313&gt;'Inputs'!$B$6),"Resolve","No issue"))</x:f>
        <x:v>No issue</x:v>
      </x:c>
    </x:row>
    <x:row r="314" ht="25" customHeight="1">
      <x:c r="A314" s="6" t="str">
        <x:v>C-309</x:v>
      </x:c>
      <x:c r="B314" s="6" t="str">
        <x:v>A-309</x:v>
      </x:c>
      <x:c r="C314" s="6" t="str">
        <x:v>Delivered</x:v>
      </x:c>
      <x:c r="D314" s="6" t="str">
        <x:v>PROOF-309</x:v>
      </x:c>
      <x:c r="E314" s="7" t="n">
        <x:v>46307</x:v>
      </x:c>
      <x:c r="F314" s="6" t="str">
        <x:v>SRC-CLAIM-309</x:v>
      </x:c>
      <x:c r="G314" s="2" t="str">
        <x:f>IF(COUNTA(A314:F314)=0,"",IF(OR(A314="",B314="",COUNTIFS($A$6:$A$435,A314)&lt;&gt;1,COUNTIFS($B$6:$B$435,B314)&lt;&gt;1,COUNTIFS('Orders'!$A$6:$A$505,B314,'Orders'!$B$6:$B$505,'Inputs'!$B$5)&lt;&gt;1,AND(C314&lt;&gt;"Delivered",C314&lt;&gt;"Failed")),"Resolve","No issue"))</x:f>
        <x:v>No issue</x:v>
      </x:c>
      <x:c r="H314" s="2" t="str">
        <x:f>IF(COUNTA(A314:F314)=0,"",IF(AND(C314="Delivered",D314=""),"Resolve","No issue"))</x:f>
        <x:v>No issue</x:v>
      </x:c>
      <x:c r="I314" s="2" t="str">
        <x:f>IF(COUNTA(A314:F314)=0,"",IF(OR(NOT(ISNUMBER(E314)),E314&lt;'Inputs'!$B$8,E314&gt;'Inputs'!$B$6),"Resolve","No issue"))</x:f>
        <x:v>No issue</x:v>
      </x:c>
    </x:row>
    <x:row r="315" ht="25" customHeight="1">
      <x:c r="A315" s="6" t="str">
        <x:v>C-310</x:v>
      </x:c>
      <x:c r="B315" s="6" t="str">
        <x:v>A-310</x:v>
      </x:c>
      <x:c r="C315" s="6" t="str">
        <x:v>Delivered</x:v>
      </x:c>
      <x:c r="D315" s="6" t="str">
        <x:v>PROOF-310</x:v>
      </x:c>
      <x:c r="E315" s="7" t="n">
        <x:v>46307</x:v>
      </x:c>
      <x:c r="F315" s="6" t="str">
        <x:v>SRC-CLAIM-310</x:v>
      </x:c>
      <x:c r="G315" s="2" t="str">
        <x:f>IF(COUNTA(A315:F315)=0,"",IF(OR(A315="",B315="",COUNTIFS($A$6:$A$435,A315)&lt;&gt;1,COUNTIFS($B$6:$B$435,B315)&lt;&gt;1,COUNTIFS('Orders'!$A$6:$A$505,B315,'Orders'!$B$6:$B$505,'Inputs'!$B$5)&lt;&gt;1,AND(C315&lt;&gt;"Delivered",C315&lt;&gt;"Failed")),"Resolve","No issue"))</x:f>
        <x:v>No issue</x:v>
      </x:c>
      <x:c r="H315" s="2" t="str">
        <x:f>IF(COUNTA(A315:F315)=0,"",IF(AND(C315="Delivered",D315=""),"Resolve","No issue"))</x:f>
        <x:v>No issue</x:v>
      </x:c>
      <x:c r="I315" s="2" t="str">
        <x:f>IF(COUNTA(A315:F315)=0,"",IF(OR(NOT(ISNUMBER(E315)),E315&lt;'Inputs'!$B$8,E315&gt;'Inputs'!$B$6),"Resolve","No issue"))</x:f>
        <x:v>No issue</x:v>
      </x:c>
    </x:row>
    <x:row r="316" ht="25" customHeight="1">
      <x:c r="A316" s="6" t="str">
        <x:v>C-311</x:v>
      </x:c>
      <x:c r="B316" s="6" t="str">
        <x:v>A-311</x:v>
      </x:c>
      <x:c r="C316" s="6" t="str">
        <x:v>Delivered</x:v>
      </x:c>
      <x:c r="D316" s="6" t="str">
        <x:v>PROOF-311</x:v>
      </x:c>
      <x:c r="E316" s="7" t="n">
        <x:v>46307</x:v>
      </x:c>
      <x:c r="F316" s="6" t="str">
        <x:v>SRC-CLAIM-311</x:v>
      </x:c>
      <x:c r="G316" s="2" t="str">
        <x:f>IF(COUNTA(A316:F316)=0,"",IF(OR(A316="",B316="",COUNTIFS($A$6:$A$435,A316)&lt;&gt;1,COUNTIFS($B$6:$B$435,B316)&lt;&gt;1,COUNTIFS('Orders'!$A$6:$A$505,B316,'Orders'!$B$6:$B$505,'Inputs'!$B$5)&lt;&gt;1,AND(C316&lt;&gt;"Delivered",C316&lt;&gt;"Failed")),"Resolve","No issue"))</x:f>
        <x:v>No issue</x:v>
      </x:c>
      <x:c r="H316" s="2" t="str">
        <x:f>IF(COUNTA(A316:F316)=0,"",IF(AND(C316="Delivered",D316=""),"Resolve","No issue"))</x:f>
        <x:v>No issue</x:v>
      </x:c>
      <x:c r="I316" s="2" t="str">
        <x:f>IF(COUNTA(A316:F316)=0,"",IF(OR(NOT(ISNUMBER(E316)),E316&lt;'Inputs'!$B$8,E316&gt;'Inputs'!$B$6),"Resolve","No issue"))</x:f>
        <x:v>No issue</x:v>
      </x:c>
    </x:row>
    <x:row r="317" ht="25" customHeight="1">
      <x:c r="A317" s="6" t="str">
        <x:v>C-312</x:v>
      </x:c>
      <x:c r="B317" s="6" t="str">
        <x:v>A-312</x:v>
      </x:c>
      <x:c r="C317" s="6" t="str">
        <x:v>Delivered</x:v>
      </x:c>
      <x:c r="D317" s="6" t="str">
        <x:v>PROOF-312</x:v>
      </x:c>
      <x:c r="E317" s="7" t="n">
        <x:v>46307</x:v>
      </x:c>
      <x:c r="F317" s="6" t="str">
        <x:v>SRC-CLAIM-312</x:v>
      </x:c>
      <x:c r="G317" s="2" t="str">
        <x:f>IF(COUNTA(A317:F317)=0,"",IF(OR(A317="",B317="",COUNTIFS($A$6:$A$435,A317)&lt;&gt;1,COUNTIFS($B$6:$B$435,B317)&lt;&gt;1,COUNTIFS('Orders'!$A$6:$A$505,B317,'Orders'!$B$6:$B$505,'Inputs'!$B$5)&lt;&gt;1,AND(C317&lt;&gt;"Delivered",C317&lt;&gt;"Failed")),"Resolve","No issue"))</x:f>
        <x:v>No issue</x:v>
      </x:c>
      <x:c r="H317" s="2" t="str">
        <x:f>IF(COUNTA(A317:F317)=0,"",IF(AND(C317="Delivered",D317=""),"Resolve","No issue"))</x:f>
        <x:v>No issue</x:v>
      </x:c>
      <x:c r="I317" s="2" t="str">
        <x:f>IF(COUNTA(A317:F317)=0,"",IF(OR(NOT(ISNUMBER(E317)),E317&lt;'Inputs'!$B$8,E317&gt;'Inputs'!$B$6),"Resolve","No issue"))</x:f>
        <x:v>No issue</x:v>
      </x:c>
    </x:row>
    <x:row r="318" ht="25" customHeight="1">
      <x:c r="A318" s="6" t="str">
        <x:v>C-313</x:v>
      </x:c>
      <x:c r="B318" s="6" t="str">
        <x:v>A-313</x:v>
      </x:c>
      <x:c r="C318" s="6" t="str">
        <x:v>Delivered</x:v>
      </x:c>
      <x:c r="D318" s="6" t="str">
        <x:v>PROOF-313</x:v>
      </x:c>
      <x:c r="E318" s="7" t="n">
        <x:v>46307</x:v>
      </x:c>
      <x:c r="F318" s="6" t="str">
        <x:v>SRC-CLAIM-313</x:v>
      </x:c>
      <x:c r="G318" s="2" t="str">
        <x:f>IF(COUNTA(A318:F318)=0,"",IF(OR(A318="",B318="",COUNTIFS($A$6:$A$435,A318)&lt;&gt;1,COUNTIFS($B$6:$B$435,B318)&lt;&gt;1,COUNTIFS('Orders'!$A$6:$A$505,B318,'Orders'!$B$6:$B$505,'Inputs'!$B$5)&lt;&gt;1,AND(C318&lt;&gt;"Delivered",C318&lt;&gt;"Failed")),"Resolve","No issue"))</x:f>
        <x:v>No issue</x:v>
      </x:c>
      <x:c r="H318" s="2" t="str">
        <x:f>IF(COUNTA(A318:F318)=0,"",IF(AND(C318="Delivered",D318=""),"Resolve","No issue"))</x:f>
        <x:v>No issue</x:v>
      </x:c>
      <x:c r="I318" s="2" t="str">
        <x:f>IF(COUNTA(A318:F318)=0,"",IF(OR(NOT(ISNUMBER(E318)),E318&lt;'Inputs'!$B$8,E318&gt;'Inputs'!$B$6),"Resolve","No issue"))</x:f>
        <x:v>No issue</x:v>
      </x:c>
    </x:row>
    <x:row r="319" ht="25" customHeight="1">
      <x:c r="A319" s="6" t="str">
        <x:v>C-314</x:v>
      </x:c>
      <x:c r="B319" s="6" t="str">
        <x:v>A-314</x:v>
      </x:c>
      <x:c r="C319" s="6" t="str">
        <x:v>Delivered</x:v>
      </x:c>
      <x:c r="D319" s="6" t="str">
        <x:v>PROOF-314</x:v>
      </x:c>
      <x:c r="E319" s="7" t="n">
        <x:v>46307</x:v>
      </x:c>
      <x:c r="F319" s="6" t="str">
        <x:v>SRC-CLAIM-314</x:v>
      </x:c>
      <x:c r="G319" s="2" t="str">
        <x:f>IF(COUNTA(A319:F319)=0,"",IF(OR(A319="",B319="",COUNTIFS($A$6:$A$435,A319)&lt;&gt;1,COUNTIFS($B$6:$B$435,B319)&lt;&gt;1,COUNTIFS('Orders'!$A$6:$A$505,B319,'Orders'!$B$6:$B$505,'Inputs'!$B$5)&lt;&gt;1,AND(C319&lt;&gt;"Delivered",C319&lt;&gt;"Failed")),"Resolve","No issue"))</x:f>
        <x:v>No issue</x:v>
      </x:c>
      <x:c r="H319" s="2" t="str">
        <x:f>IF(COUNTA(A319:F319)=0,"",IF(AND(C319="Delivered",D319=""),"Resolve","No issue"))</x:f>
        <x:v>No issue</x:v>
      </x:c>
      <x:c r="I319" s="2" t="str">
        <x:f>IF(COUNTA(A319:F319)=0,"",IF(OR(NOT(ISNUMBER(E319)),E319&lt;'Inputs'!$B$8,E319&gt;'Inputs'!$B$6),"Resolve","No issue"))</x:f>
        <x:v>No issue</x:v>
      </x:c>
    </x:row>
    <x:row r="320" ht="25" customHeight="1">
      <x:c r="A320" s="6" t="str">
        <x:v>C-315</x:v>
      </x:c>
      <x:c r="B320" s="6" t="str">
        <x:v>A-315</x:v>
      </x:c>
      <x:c r="C320" s="6" t="str">
        <x:v>Delivered</x:v>
      </x:c>
      <x:c r="D320" s="6" t="str">
        <x:v>PROOF-315</x:v>
      </x:c>
      <x:c r="E320" s="7" t="n">
        <x:v>46307</x:v>
      </x:c>
      <x:c r="F320" s="6" t="str">
        <x:v>SRC-CLAIM-315</x:v>
      </x:c>
      <x:c r="G320" s="2" t="str">
        <x:f>IF(COUNTA(A320:F320)=0,"",IF(OR(A320="",B320="",COUNTIFS($A$6:$A$435,A320)&lt;&gt;1,COUNTIFS($B$6:$B$435,B320)&lt;&gt;1,COUNTIFS('Orders'!$A$6:$A$505,B320,'Orders'!$B$6:$B$505,'Inputs'!$B$5)&lt;&gt;1,AND(C320&lt;&gt;"Delivered",C320&lt;&gt;"Failed")),"Resolve","No issue"))</x:f>
        <x:v>No issue</x:v>
      </x:c>
      <x:c r="H320" s="2" t="str">
        <x:f>IF(COUNTA(A320:F320)=0,"",IF(AND(C320="Delivered",D320=""),"Resolve","No issue"))</x:f>
        <x:v>No issue</x:v>
      </x:c>
      <x:c r="I320" s="2" t="str">
        <x:f>IF(COUNTA(A320:F320)=0,"",IF(OR(NOT(ISNUMBER(E320)),E320&lt;'Inputs'!$B$8,E320&gt;'Inputs'!$B$6),"Resolve","No issue"))</x:f>
        <x:v>No issue</x:v>
      </x:c>
    </x:row>
    <x:row r="321" ht="25" customHeight="1">
      <x:c r="A321" s="6" t="str">
        <x:v>C-316</x:v>
      </x:c>
      <x:c r="B321" s="6" t="str">
        <x:v>A-316</x:v>
      </x:c>
      <x:c r="C321" s="6" t="str">
        <x:v>Delivered</x:v>
      </x:c>
      <x:c r="D321" s="6" t="str">
        <x:v>PROOF-316</x:v>
      </x:c>
      <x:c r="E321" s="7" t="n">
        <x:v>46307</x:v>
      </x:c>
      <x:c r="F321" s="6" t="str">
        <x:v>SRC-CLAIM-316</x:v>
      </x:c>
      <x:c r="G321" s="2" t="str">
        <x:f>IF(COUNTA(A321:F321)=0,"",IF(OR(A321="",B321="",COUNTIFS($A$6:$A$435,A321)&lt;&gt;1,COUNTIFS($B$6:$B$435,B321)&lt;&gt;1,COUNTIFS('Orders'!$A$6:$A$505,B321,'Orders'!$B$6:$B$505,'Inputs'!$B$5)&lt;&gt;1,AND(C321&lt;&gt;"Delivered",C321&lt;&gt;"Failed")),"Resolve","No issue"))</x:f>
        <x:v>No issue</x:v>
      </x:c>
      <x:c r="H321" s="2" t="str">
        <x:f>IF(COUNTA(A321:F321)=0,"",IF(AND(C321="Delivered",D321=""),"Resolve","No issue"))</x:f>
        <x:v>No issue</x:v>
      </x:c>
      <x:c r="I321" s="2" t="str">
        <x:f>IF(COUNTA(A321:F321)=0,"",IF(OR(NOT(ISNUMBER(E321)),E321&lt;'Inputs'!$B$8,E321&gt;'Inputs'!$B$6),"Resolve","No issue"))</x:f>
        <x:v>No issue</x:v>
      </x:c>
    </x:row>
    <x:row r="322" ht="25" customHeight="1">
      <x:c r="A322" s="6" t="str">
        <x:v>C-317</x:v>
      </x:c>
      <x:c r="B322" s="6" t="str">
        <x:v>A-317</x:v>
      </x:c>
      <x:c r="C322" s="6" t="str">
        <x:v>Delivered</x:v>
      </x:c>
      <x:c r="D322" s="6" t="str">
        <x:v>PROOF-317</x:v>
      </x:c>
      <x:c r="E322" s="7" t="n">
        <x:v>46307</x:v>
      </x:c>
      <x:c r="F322" s="6" t="str">
        <x:v>SRC-CLAIM-317</x:v>
      </x:c>
      <x:c r="G322" s="2" t="str">
        <x:f>IF(COUNTA(A322:F322)=0,"",IF(OR(A322="",B322="",COUNTIFS($A$6:$A$435,A322)&lt;&gt;1,COUNTIFS($B$6:$B$435,B322)&lt;&gt;1,COUNTIFS('Orders'!$A$6:$A$505,B322,'Orders'!$B$6:$B$505,'Inputs'!$B$5)&lt;&gt;1,AND(C322&lt;&gt;"Delivered",C322&lt;&gt;"Failed")),"Resolve","No issue"))</x:f>
        <x:v>No issue</x:v>
      </x:c>
      <x:c r="H322" s="2" t="str">
        <x:f>IF(COUNTA(A322:F322)=0,"",IF(AND(C322="Delivered",D322=""),"Resolve","No issue"))</x:f>
        <x:v>No issue</x:v>
      </x:c>
      <x:c r="I322" s="2" t="str">
        <x:f>IF(COUNTA(A322:F322)=0,"",IF(OR(NOT(ISNUMBER(E322)),E322&lt;'Inputs'!$B$8,E322&gt;'Inputs'!$B$6),"Resolve","No issue"))</x:f>
        <x:v>No issue</x:v>
      </x:c>
    </x:row>
    <x:row r="323" ht="25" customHeight="1">
      <x:c r="A323" s="6" t="str">
        <x:v>C-318</x:v>
      </x:c>
      <x:c r="B323" s="6" t="str">
        <x:v>A-318</x:v>
      </x:c>
      <x:c r="C323" s="6" t="str">
        <x:v>Delivered</x:v>
      </x:c>
      <x:c r="D323" s="6" t="str">
        <x:v>PROOF-318</x:v>
      </x:c>
      <x:c r="E323" s="7" t="n">
        <x:v>46307</x:v>
      </x:c>
      <x:c r="F323" s="6" t="str">
        <x:v>SRC-CLAIM-318</x:v>
      </x:c>
      <x:c r="G323" s="2" t="str">
        <x:f>IF(COUNTA(A323:F323)=0,"",IF(OR(A323="",B323="",COUNTIFS($A$6:$A$435,A323)&lt;&gt;1,COUNTIFS($B$6:$B$435,B323)&lt;&gt;1,COUNTIFS('Orders'!$A$6:$A$505,B323,'Orders'!$B$6:$B$505,'Inputs'!$B$5)&lt;&gt;1,AND(C323&lt;&gt;"Delivered",C323&lt;&gt;"Failed")),"Resolve","No issue"))</x:f>
        <x:v>No issue</x:v>
      </x:c>
      <x:c r="H323" s="2" t="str">
        <x:f>IF(COUNTA(A323:F323)=0,"",IF(AND(C323="Delivered",D323=""),"Resolve","No issue"))</x:f>
        <x:v>No issue</x:v>
      </x:c>
      <x:c r="I323" s="2" t="str">
        <x:f>IF(COUNTA(A323:F323)=0,"",IF(OR(NOT(ISNUMBER(E323)),E323&lt;'Inputs'!$B$8,E323&gt;'Inputs'!$B$6),"Resolve","No issue"))</x:f>
        <x:v>No issue</x:v>
      </x:c>
    </x:row>
    <x:row r="324" ht="25" customHeight="1">
      <x:c r="A324" s="6" t="str">
        <x:v>C-319</x:v>
      </x:c>
      <x:c r="B324" s="6" t="str">
        <x:v>A-319</x:v>
      </x:c>
      <x:c r="C324" s="6" t="str">
        <x:v>Delivered</x:v>
      </x:c>
      <x:c r="D324" s="6" t="str">
        <x:v>PROOF-319</x:v>
      </x:c>
      <x:c r="E324" s="7" t="n">
        <x:v>46307</x:v>
      </x:c>
      <x:c r="F324" s="6" t="str">
        <x:v>SRC-CLAIM-319</x:v>
      </x:c>
      <x:c r="G324" s="2" t="str">
        <x:f>IF(COUNTA(A324:F324)=0,"",IF(OR(A324="",B324="",COUNTIFS($A$6:$A$435,A324)&lt;&gt;1,COUNTIFS($B$6:$B$435,B324)&lt;&gt;1,COUNTIFS('Orders'!$A$6:$A$505,B324,'Orders'!$B$6:$B$505,'Inputs'!$B$5)&lt;&gt;1,AND(C324&lt;&gt;"Delivered",C324&lt;&gt;"Failed")),"Resolve","No issue"))</x:f>
        <x:v>No issue</x:v>
      </x:c>
      <x:c r="H324" s="2" t="str">
        <x:f>IF(COUNTA(A324:F324)=0,"",IF(AND(C324="Delivered",D324=""),"Resolve","No issue"))</x:f>
        <x:v>No issue</x:v>
      </x:c>
      <x:c r="I324" s="2" t="str">
        <x:f>IF(COUNTA(A324:F324)=0,"",IF(OR(NOT(ISNUMBER(E324)),E324&lt;'Inputs'!$B$8,E324&gt;'Inputs'!$B$6),"Resolve","No issue"))</x:f>
        <x:v>No issue</x:v>
      </x:c>
    </x:row>
    <x:row r="325" ht="25" customHeight="1">
      <x:c r="A325" s="6" t="str">
        <x:v>C-320</x:v>
      </x:c>
      <x:c r="B325" s="6" t="str">
        <x:v>A-320</x:v>
      </x:c>
      <x:c r="C325" s="6" t="str">
        <x:v>Delivered</x:v>
      </x:c>
      <x:c r="D325" s="6" t="str">
        <x:v>PROOF-320</x:v>
      </x:c>
      <x:c r="E325" s="7" t="n">
        <x:v>46307</x:v>
      </x:c>
      <x:c r="F325" s="6" t="str">
        <x:v>SRC-CLAIM-320</x:v>
      </x:c>
      <x:c r="G325" s="2" t="str">
        <x:f>IF(COUNTA(A325:F325)=0,"",IF(OR(A325="",B325="",COUNTIFS($A$6:$A$435,A325)&lt;&gt;1,COUNTIFS($B$6:$B$435,B325)&lt;&gt;1,COUNTIFS('Orders'!$A$6:$A$505,B325,'Orders'!$B$6:$B$505,'Inputs'!$B$5)&lt;&gt;1,AND(C325&lt;&gt;"Delivered",C325&lt;&gt;"Failed")),"Resolve","No issue"))</x:f>
        <x:v>No issue</x:v>
      </x:c>
      <x:c r="H325" s="2" t="str">
        <x:f>IF(COUNTA(A325:F325)=0,"",IF(AND(C325="Delivered",D325=""),"Resolve","No issue"))</x:f>
        <x:v>No issue</x:v>
      </x:c>
      <x:c r="I325" s="2" t="str">
        <x:f>IF(COUNTA(A325:F325)=0,"",IF(OR(NOT(ISNUMBER(E325)),E325&lt;'Inputs'!$B$8,E325&gt;'Inputs'!$B$6),"Resolve","No issue"))</x:f>
        <x:v>No issue</x:v>
      </x:c>
    </x:row>
    <x:row r="326" ht="25" customHeight="1">
      <x:c r="A326" s="6" t="str">
        <x:v>C-321</x:v>
      </x:c>
      <x:c r="B326" s="6" t="str">
        <x:v>A-321</x:v>
      </x:c>
      <x:c r="C326" s="6" t="str">
        <x:v>Delivered</x:v>
      </x:c>
      <x:c r="D326" s="6" t="str">
        <x:v>PROOF-321</x:v>
      </x:c>
      <x:c r="E326" s="7" t="n">
        <x:v>46307</x:v>
      </x:c>
      <x:c r="F326" s="6" t="str">
        <x:v>SRC-CLAIM-321</x:v>
      </x:c>
      <x:c r="G326" s="2" t="str">
        <x:f>IF(COUNTA(A326:F326)=0,"",IF(OR(A326="",B326="",COUNTIFS($A$6:$A$435,A326)&lt;&gt;1,COUNTIFS($B$6:$B$435,B326)&lt;&gt;1,COUNTIFS('Orders'!$A$6:$A$505,B326,'Orders'!$B$6:$B$505,'Inputs'!$B$5)&lt;&gt;1,AND(C326&lt;&gt;"Delivered",C326&lt;&gt;"Failed")),"Resolve","No issue"))</x:f>
        <x:v>No issue</x:v>
      </x:c>
      <x:c r="H326" s="2" t="str">
        <x:f>IF(COUNTA(A326:F326)=0,"",IF(AND(C326="Delivered",D326=""),"Resolve","No issue"))</x:f>
        <x:v>No issue</x:v>
      </x:c>
      <x:c r="I326" s="2" t="str">
        <x:f>IF(COUNTA(A326:F326)=0,"",IF(OR(NOT(ISNUMBER(E326)),E326&lt;'Inputs'!$B$8,E326&gt;'Inputs'!$B$6),"Resolve","No issue"))</x:f>
        <x:v>No issue</x:v>
      </x:c>
    </x:row>
    <x:row r="327" ht="25" customHeight="1">
      <x:c r="A327" s="6" t="str">
        <x:v>C-322</x:v>
      </x:c>
      <x:c r="B327" s="6" t="str">
        <x:v>A-322</x:v>
      </x:c>
      <x:c r="C327" s="6" t="str">
        <x:v>Delivered</x:v>
      </x:c>
      <x:c r="D327" s="6" t="str">
        <x:v>PROOF-322</x:v>
      </x:c>
      <x:c r="E327" s="7" t="n">
        <x:v>46307</x:v>
      </x:c>
      <x:c r="F327" s="6" t="str">
        <x:v>SRC-CLAIM-322</x:v>
      </x:c>
      <x:c r="G327" s="2" t="str">
        <x:f>IF(COUNTA(A327:F327)=0,"",IF(OR(A327="",B327="",COUNTIFS($A$6:$A$435,A327)&lt;&gt;1,COUNTIFS($B$6:$B$435,B327)&lt;&gt;1,COUNTIFS('Orders'!$A$6:$A$505,B327,'Orders'!$B$6:$B$505,'Inputs'!$B$5)&lt;&gt;1,AND(C327&lt;&gt;"Delivered",C327&lt;&gt;"Failed")),"Resolve","No issue"))</x:f>
        <x:v>No issue</x:v>
      </x:c>
      <x:c r="H327" s="2" t="str">
        <x:f>IF(COUNTA(A327:F327)=0,"",IF(AND(C327="Delivered",D327=""),"Resolve","No issue"))</x:f>
        <x:v>No issue</x:v>
      </x:c>
      <x:c r="I327" s="2" t="str">
        <x:f>IF(COUNTA(A327:F327)=0,"",IF(OR(NOT(ISNUMBER(E327)),E327&lt;'Inputs'!$B$8,E327&gt;'Inputs'!$B$6),"Resolve","No issue"))</x:f>
        <x:v>No issue</x:v>
      </x:c>
    </x:row>
    <x:row r="328" ht="25" customHeight="1">
      <x:c r="A328" s="6" t="str">
        <x:v>C-323</x:v>
      </x:c>
      <x:c r="B328" s="6" t="str">
        <x:v>A-323</x:v>
      </x:c>
      <x:c r="C328" s="6" t="str">
        <x:v>Delivered</x:v>
      </x:c>
      <x:c r="D328" s="6" t="str">
        <x:v>PROOF-323</x:v>
      </x:c>
      <x:c r="E328" s="7" t="n">
        <x:v>46307</x:v>
      </x:c>
      <x:c r="F328" s="6" t="str">
        <x:v>SRC-CLAIM-323</x:v>
      </x:c>
      <x:c r="G328" s="2" t="str">
        <x:f>IF(COUNTA(A328:F328)=0,"",IF(OR(A328="",B328="",COUNTIFS($A$6:$A$435,A328)&lt;&gt;1,COUNTIFS($B$6:$B$435,B328)&lt;&gt;1,COUNTIFS('Orders'!$A$6:$A$505,B328,'Orders'!$B$6:$B$505,'Inputs'!$B$5)&lt;&gt;1,AND(C328&lt;&gt;"Delivered",C328&lt;&gt;"Failed")),"Resolve","No issue"))</x:f>
        <x:v>No issue</x:v>
      </x:c>
      <x:c r="H328" s="2" t="str">
        <x:f>IF(COUNTA(A328:F328)=0,"",IF(AND(C328="Delivered",D328=""),"Resolve","No issue"))</x:f>
        <x:v>No issue</x:v>
      </x:c>
      <x:c r="I328" s="2" t="str">
        <x:f>IF(COUNTA(A328:F328)=0,"",IF(OR(NOT(ISNUMBER(E328)),E328&lt;'Inputs'!$B$8,E328&gt;'Inputs'!$B$6),"Resolve","No issue"))</x:f>
        <x:v>No issue</x:v>
      </x:c>
    </x:row>
    <x:row r="329" ht="25" customHeight="1">
      <x:c r="A329" s="6" t="str">
        <x:v>C-324</x:v>
      </x:c>
      <x:c r="B329" s="6" t="str">
        <x:v>A-324</x:v>
      </x:c>
      <x:c r="C329" s="6" t="str">
        <x:v>Delivered</x:v>
      </x:c>
      <x:c r="D329" s="6" t="str">
        <x:v>PROOF-324</x:v>
      </x:c>
      <x:c r="E329" s="7" t="n">
        <x:v>46307</x:v>
      </x:c>
      <x:c r="F329" s="6" t="str">
        <x:v>SRC-CLAIM-324</x:v>
      </x:c>
      <x:c r="G329" s="2" t="str">
        <x:f>IF(COUNTA(A329:F329)=0,"",IF(OR(A329="",B329="",COUNTIFS($A$6:$A$435,A329)&lt;&gt;1,COUNTIFS($B$6:$B$435,B329)&lt;&gt;1,COUNTIFS('Orders'!$A$6:$A$505,B329,'Orders'!$B$6:$B$505,'Inputs'!$B$5)&lt;&gt;1,AND(C329&lt;&gt;"Delivered",C329&lt;&gt;"Failed")),"Resolve","No issue"))</x:f>
        <x:v>No issue</x:v>
      </x:c>
      <x:c r="H329" s="2" t="str">
        <x:f>IF(COUNTA(A329:F329)=0,"",IF(AND(C329="Delivered",D329=""),"Resolve","No issue"))</x:f>
        <x:v>No issue</x:v>
      </x:c>
      <x:c r="I329" s="2" t="str">
        <x:f>IF(COUNTA(A329:F329)=0,"",IF(OR(NOT(ISNUMBER(E329)),E329&lt;'Inputs'!$B$8,E329&gt;'Inputs'!$B$6),"Resolve","No issue"))</x:f>
        <x:v>No issue</x:v>
      </x:c>
    </x:row>
    <x:row r="330" ht="25" customHeight="1">
      <x:c r="A330" s="6" t="str">
        <x:v>C-325</x:v>
      </x:c>
      <x:c r="B330" s="6" t="str">
        <x:v>A-325</x:v>
      </x:c>
      <x:c r="C330" s="6" t="str">
        <x:v>Delivered</x:v>
      </x:c>
      <x:c r="D330" s="6" t="str">
        <x:v>PROOF-325</x:v>
      </x:c>
      <x:c r="E330" s="7" t="n">
        <x:v>46307</x:v>
      </x:c>
      <x:c r="F330" s="6" t="str">
        <x:v>SRC-CLAIM-325</x:v>
      </x:c>
      <x:c r="G330" s="2" t="str">
        <x:f>IF(COUNTA(A330:F330)=0,"",IF(OR(A330="",B330="",COUNTIFS($A$6:$A$435,A330)&lt;&gt;1,COUNTIFS($B$6:$B$435,B330)&lt;&gt;1,COUNTIFS('Orders'!$A$6:$A$505,B330,'Orders'!$B$6:$B$505,'Inputs'!$B$5)&lt;&gt;1,AND(C330&lt;&gt;"Delivered",C330&lt;&gt;"Failed")),"Resolve","No issue"))</x:f>
        <x:v>No issue</x:v>
      </x:c>
      <x:c r="H330" s="2" t="str">
        <x:f>IF(COUNTA(A330:F330)=0,"",IF(AND(C330="Delivered",D330=""),"Resolve","No issue"))</x:f>
        <x:v>No issue</x:v>
      </x:c>
      <x:c r="I330" s="2" t="str">
        <x:f>IF(COUNTA(A330:F330)=0,"",IF(OR(NOT(ISNUMBER(E330)),E330&lt;'Inputs'!$B$8,E330&gt;'Inputs'!$B$6),"Resolve","No issue"))</x:f>
        <x:v>No issue</x:v>
      </x:c>
    </x:row>
    <x:row r="331" ht="25" customHeight="1">
      <x:c r="A331" s="6" t="str">
        <x:v>C-326</x:v>
      </x:c>
      <x:c r="B331" s="6" t="str">
        <x:v>A-326</x:v>
      </x:c>
      <x:c r="C331" s="6" t="str">
        <x:v>Delivered</x:v>
      </x:c>
      <x:c r="D331" s="6" t="str">
        <x:v>PROOF-326</x:v>
      </x:c>
      <x:c r="E331" s="7" t="n">
        <x:v>46307</x:v>
      </x:c>
      <x:c r="F331" s="6" t="str">
        <x:v>SRC-CLAIM-326</x:v>
      </x:c>
      <x:c r="G331" s="2" t="str">
        <x:f>IF(COUNTA(A331:F331)=0,"",IF(OR(A331="",B331="",COUNTIFS($A$6:$A$435,A331)&lt;&gt;1,COUNTIFS($B$6:$B$435,B331)&lt;&gt;1,COUNTIFS('Orders'!$A$6:$A$505,B331,'Orders'!$B$6:$B$505,'Inputs'!$B$5)&lt;&gt;1,AND(C331&lt;&gt;"Delivered",C331&lt;&gt;"Failed")),"Resolve","No issue"))</x:f>
        <x:v>No issue</x:v>
      </x:c>
      <x:c r="H331" s="2" t="str">
        <x:f>IF(COUNTA(A331:F331)=0,"",IF(AND(C331="Delivered",D331=""),"Resolve","No issue"))</x:f>
        <x:v>No issue</x:v>
      </x:c>
      <x:c r="I331" s="2" t="str">
        <x:f>IF(COUNTA(A331:F331)=0,"",IF(OR(NOT(ISNUMBER(E331)),E331&lt;'Inputs'!$B$8,E331&gt;'Inputs'!$B$6),"Resolve","No issue"))</x:f>
        <x:v>No issue</x:v>
      </x:c>
    </x:row>
    <x:row r="332" ht="25" customHeight="1">
      <x:c r="A332" s="6" t="str">
        <x:v>C-327</x:v>
      </x:c>
      <x:c r="B332" s="6" t="str">
        <x:v>A-327</x:v>
      </x:c>
      <x:c r="C332" s="6" t="str">
        <x:v>Delivered</x:v>
      </x:c>
      <x:c r="D332" s="6" t="str">
        <x:v>PROOF-327</x:v>
      </x:c>
      <x:c r="E332" s="7" t="n">
        <x:v>46307</x:v>
      </x:c>
      <x:c r="F332" s="6" t="str">
        <x:v>SRC-CLAIM-327</x:v>
      </x:c>
      <x:c r="G332" s="2" t="str">
        <x:f>IF(COUNTA(A332:F332)=0,"",IF(OR(A332="",B332="",COUNTIFS($A$6:$A$435,A332)&lt;&gt;1,COUNTIFS($B$6:$B$435,B332)&lt;&gt;1,COUNTIFS('Orders'!$A$6:$A$505,B332,'Orders'!$B$6:$B$505,'Inputs'!$B$5)&lt;&gt;1,AND(C332&lt;&gt;"Delivered",C332&lt;&gt;"Failed")),"Resolve","No issue"))</x:f>
        <x:v>No issue</x:v>
      </x:c>
      <x:c r="H332" s="2" t="str">
        <x:f>IF(COUNTA(A332:F332)=0,"",IF(AND(C332="Delivered",D332=""),"Resolve","No issue"))</x:f>
        <x:v>No issue</x:v>
      </x:c>
      <x:c r="I332" s="2" t="str">
        <x:f>IF(COUNTA(A332:F332)=0,"",IF(OR(NOT(ISNUMBER(E332)),E332&lt;'Inputs'!$B$8,E332&gt;'Inputs'!$B$6),"Resolve","No issue"))</x:f>
        <x:v>No issue</x:v>
      </x:c>
    </x:row>
    <x:row r="333" ht="25" customHeight="1">
      <x:c r="A333" s="6" t="str">
        <x:v>C-328</x:v>
      </x:c>
      <x:c r="B333" s="6" t="str">
        <x:v>A-328</x:v>
      </x:c>
      <x:c r="C333" s="6" t="str">
        <x:v>Delivered</x:v>
      </x:c>
      <x:c r="D333" s="6" t="str">
        <x:v>PROOF-328</x:v>
      </x:c>
      <x:c r="E333" s="7" t="n">
        <x:v>46307</x:v>
      </x:c>
      <x:c r="F333" s="6" t="str">
        <x:v>SRC-CLAIM-328</x:v>
      </x:c>
      <x:c r="G333" s="2" t="str">
        <x:f>IF(COUNTA(A333:F333)=0,"",IF(OR(A333="",B333="",COUNTIFS($A$6:$A$435,A333)&lt;&gt;1,COUNTIFS($B$6:$B$435,B333)&lt;&gt;1,COUNTIFS('Orders'!$A$6:$A$505,B333,'Orders'!$B$6:$B$505,'Inputs'!$B$5)&lt;&gt;1,AND(C333&lt;&gt;"Delivered",C333&lt;&gt;"Failed")),"Resolve","No issue"))</x:f>
        <x:v>No issue</x:v>
      </x:c>
      <x:c r="H333" s="2" t="str">
        <x:f>IF(COUNTA(A333:F333)=0,"",IF(AND(C333="Delivered",D333=""),"Resolve","No issue"))</x:f>
        <x:v>No issue</x:v>
      </x:c>
      <x:c r="I333" s="2" t="str">
        <x:f>IF(COUNTA(A333:F333)=0,"",IF(OR(NOT(ISNUMBER(E333)),E333&lt;'Inputs'!$B$8,E333&gt;'Inputs'!$B$6),"Resolve","No issue"))</x:f>
        <x:v>No issue</x:v>
      </x:c>
    </x:row>
    <x:row r="334" ht="25" customHeight="1">
      <x:c r="A334" s="6" t="str">
        <x:v>C-329</x:v>
      </x:c>
      <x:c r="B334" s="6" t="str">
        <x:v>A-329</x:v>
      </x:c>
      <x:c r="C334" s="6" t="str">
        <x:v>Delivered</x:v>
      </x:c>
      <x:c r="D334" s="6" t="str">
        <x:v>PROOF-329</x:v>
      </x:c>
      <x:c r="E334" s="7" t="n">
        <x:v>46307</x:v>
      </x:c>
      <x:c r="F334" s="6" t="str">
        <x:v>SRC-CLAIM-329</x:v>
      </x:c>
      <x:c r="G334" s="2" t="str">
        <x:f>IF(COUNTA(A334:F334)=0,"",IF(OR(A334="",B334="",COUNTIFS($A$6:$A$435,A334)&lt;&gt;1,COUNTIFS($B$6:$B$435,B334)&lt;&gt;1,COUNTIFS('Orders'!$A$6:$A$505,B334,'Orders'!$B$6:$B$505,'Inputs'!$B$5)&lt;&gt;1,AND(C334&lt;&gt;"Delivered",C334&lt;&gt;"Failed")),"Resolve","No issue"))</x:f>
        <x:v>No issue</x:v>
      </x:c>
      <x:c r="H334" s="2" t="str">
        <x:f>IF(COUNTA(A334:F334)=0,"",IF(AND(C334="Delivered",D334=""),"Resolve","No issue"))</x:f>
        <x:v>No issue</x:v>
      </x:c>
      <x:c r="I334" s="2" t="str">
        <x:f>IF(COUNTA(A334:F334)=0,"",IF(OR(NOT(ISNUMBER(E334)),E334&lt;'Inputs'!$B$8,E334&gt;'Inputs'!$B$6),"Resolve","No issue"))</x:f>
        <x:v>No issue</x:v>
      </x:c>
    </x:row>
    <x:row r="335" ht="25" customHeight="1">
      <x:c r="A335" s="6" t="str">
        <x:v>C-330</x:v>
      </x:c>
      <x:c r="B335" s="6" t="str">
        <x:v>A-330</x:v>
      </x:c>
      <x:c r="C335" s="6" t="str">
        <x:v>Delivered</x:v>
      </x:c>
      <x:c r="D335" s="6" t="str">
        <x:v>PROOF-330</x:v>
      </x:c>
      <x:c r="E335" s="7" t="n">
        <x:v>46307</x:v>
      </x:c>
      <x:c r="F335" s="6" t="str">
        <x:v>SRC-CLAIM-330</x:v>
      </x:c>
      <x:c r="G335" s="2" t="str">
        <x:f>IF(COUNTA(A335:F335)=0,"",IF(OR(A335="",B335="",COUNTIFS($A$6:$A$435,A335)&lt;&gt;1,COUNTIFS($B$6:$B$435,B335)&lt;&gt;1,COUNTIFS('Orders'!$A$6:$A$505,B335,'Orders'!$B$6:$B$505,'Inputs'!$B$5)&lt;&gt;1,AND(C335&lt;&gt;"Delivered",C335&lt;&gt;"Failed")),"Resolve","No issue"))</x:f>
        <x:v>No issue</x:v>
      </x:c>
      <x:c r="H335" s="2" t="str">
        <x:f>IF(COUNTA(A335:F335)=0,"",IF(AND(C335="Delivered",D335=""),"Resolve","No issue"))</x:f>
        <x:v>No issue</x:v>
      </x:c>
      <x:c r="I335" s="2" t="str">
        <x:f>IF(COUNTA(A335:F335)=0,"",IF(OR(NOT(ISNUMBER(E335)),E335&lt;'Inputs'!$B$8,E335&gt;'Inputs'!$B$6),"Resolve","No issue"))</x:f>
        <x:v>No issue</x:v>
      </x:c>
    </x:row>
    <x:row r="336" ht="25" customHeight="1">
      <x:c r="A336" s="6" t="str">
        <x:v>C-331</x:v>
      </x:c>
      <x:c r="B336" s="6" t="str">
        <x:v>A-331</x:v>
      </x:c>
      <x:c r="C336" s="6" t="str">
        <x:v>Delivered</x:v>
      </x:c>
      <x:c r="D336" s="6" t="str">
        <x:v>PROOF-331</x:v>
      </x:c>
      <x:c r="E336" s="7" t="n">
        <x:v>46307</x:v>
      </x:c>
      <x:c r="F336" s="6" t="str">
        <x:v>SRC-CLAIM-331</x:v>
      </x:c>
      <x:c r="G336" s="2" t="str">
        <x:f>IF(COUNTA(A336:F336)=0,"",IF(OR(A336="",B336="",COUNTIFS($A$6:$A$435,A336)&lt;&gt;1,COUNTIFS($B$6:$B$435,B336)&lt;&gt;1,COUNTIFS('Orders'!$A$6:$A$505,B336,'Orders'!$B$6:$B$505,'Inputs'!$B$5)&lt;&gt;1,AND(C336&lt;&gt;"Delivered",C336&lt;&gt;"Failed")),"Resolve","No issue"))</x:f>
        <x:v>No issue</x:v>
      </x:c>
      <x:c r="H336" s="2" t="str">
        <x:f>IF(COUNTA(A336:F336)=0,"",IF(AND(C336="Delivered",D336=""),"Resolve","No issue"))</x:f>
        <x:v>No issue</x:v>
      </x:c>
      <x:c r="I336" s="2" t="str">
        <x:f>IF(COUNTA(A336:F336)=0,"",IF(OR(NOT(ISNUMBER(E336)),E336&lt;'Inputs'!$B$8,E336&gt;'Inputs'!$B$6),"Resolve","No issue"))</x:f>
        <x:v>No issue</x:v>
      </x:c>
    </x:row>
    <x:row r="337" ht="25" customHeight="1">
      <x:c r="A337" s="6" t="str">
        <x:v>C-332</x:v>
      </x:c>
      <x:c r="B337" s="6" t="str">
        <x:v>A-332</x:v>
      </x:c>
      <x:c r="C337" s="6" t="str">
        <x:v>Delivered</x:v>
      </x:c>
      <x:c r="D337" s="6" t="str">
        <x:v>PROOF-332</x:v>
      </x:c>
      <x:c r="E337" s="7" t="n">
        <x:v>46307</x:v>
      </x:c>
      <x:c r="F337" s="6" t="str">
        <x:v>SRC-CLAIM-332</x:v>
      </x:c>
      <x:c r="G337" s="2" t="str">
        <x:f>IF(COUNTA(A337:F337)=0,"",IF(OR(A337="",B337="",COUNTIFS($A$6:$A$435,A337)&lt;&gt;1,COUNTIFS($B$6:$B$435,B337)&lt;&gt;1,COUNTIFS('Orders'!$A$6:$A$505,B337,'Orders'!$B$6:$B$505,'Inputs'!$B$5)&lt;&gt;1,AND(C337&lt;&gt;"Delivered",C337&lt;&gt;"Failed")),"Resolve","No issue"))</x:f>
        <x:v>No issue</x:v>
      </x:c>
      <x:c r="H337" s="2" t="str">
        <x:f>IF(COUNTA(A337:F337)=0,"",IF(AND(C337="Delivered",D337=""),"Resolve","No issue"))</x:f>
        <x:v>No issue</x:v>
      </x:c>
      <x:c r="I337" s="2" t="str">
        <x:f>IF(COUNTA(A337:F337)=0,"",IF(OR(NOT(ISNUMBER(E337)),E337&lt;'Inputs'!$B$8,E337&gt;'Inputs'!$B$6),"Resolve","No issue"))</x:f>
        <x:v>No issue</x:v>
      </x:c>
    </x:row>
    <x:row r="338" ht="25" customHeight="1">
      <x:c r="A338" s="6" t="str">
        <x:v>C-333</x:v>
      </x:c>
      <x:c r="B338" s="6" t="str">
        <x:v>A-333</x:v>
      </x:c>
      <x:c r="C338" s="6" t="str">
        <x:v>Delivered</x:v>
      </x:c>
      <x:c r="D338" s="6" t="str">
        <x:v>PROOF-333</x:v>
      </x:c>
      <x:c r="E338" s="7" t="n">
        <x:v>46307</x:v>
      </x:c>
      <x:c r="F338" s="6" t="str">
        <x:v>SRC-CLAIM-333</x:v>
      </x:c>
      <x:c r="G338" s="2" t="str">
        <x:f>IF(COUNTA(A338:F338)=0,"",IF(OR(A338="",B338="",COUNTIFS($A$6:$A$435,A338)&lt;&gt;1,COUNTIFS($B$6:$B$435,B338)&lt;&gt;1,COUNTIFS('Orders'!$A$6:$A$505,B338,'Orders'!$B$6:$B$505,'Inputs'!$B$5)&lt;&gt;1,AND(C338&lt;&gt;"Delivered",C338&lt;&gt;"Failed")),"Resolve","No issue"))</x:f>
        <x:v>No issue</x:v>
      </x:c>
      <x:c r="H338" s="2" t="str">
        <x:f>IF(COUNTA(A338:F338)=0,"",IF(AND(C338="Delivered",D338=""),"Resolve","No issue"))</x:f>
        <x:v>No issue</x:v>
      </x:c>
      <x:c r="I338" s="2" t="str">
        <x:f>IF(COUNTA(A338:F338)=0,"",IF(OR(NOT(ISNUMBER(E338)),E338&lt;'Inputs'!$B$8,E338&gt;'Inputs'!$B$6),"Resolve","No issue"))</x:f>
        <x:v>No issue</x:v>
      </x:c>
    </x:row>
    <x:row r="339" ht="25" customHeight="1">
      <x:c r="A339" s="6" t="str">
        <x:v>C-334</x:v>
      </x:c>
      <x:c r="B339" s="6" t="str">
        <x:v>A-334</x:v>
      </x:c>
      <x:c r="C339" s="6" t="str">
        <x:v>Delivered</x:v>
      </x:c>
      <x:c r="D339" s="6" t="str">
        <x:v>PROOF-334</x:v>
      </x:c>
      <x:c r="E339" s="7" t="n">
        <x:v>46307</x:v>
      </x:c>
      <x:c r="F339" s="6" t="str">
        <x:v>SRC-CLAIM-334</x:v>
      </x:c>
      <x:c r="G339" s="2" t="str">
        <x:f>IF(COUNTA(A339:F339)=0,"",IF(OR(A339="",B339="",COUNTIFS($A$6:$A$435,A339)&lt;&gt;1,COUNTIFS($B$6:$B$435,B339)&lt;&gt;1,COUNTIFS('Orders'!$A$6:$A$505,B339,'Orders'!$B$6:$B$505,'Inputs'!$B$5)&lt;&gt;1,AND(C339&lt;&gt;"Delivered",C339&lt;&gt;"Failed")),"Resolve","No issue"))</x:f>
        <x:v>No issue</x:v>
      </x:c>
      <x:c r="H339" s="2" t="str">
        <x:f>IF(COUNTA(A339:F339)=0,"",IF(AND(C339="Delivered",D339=""),"Resolve","No issue"))</x:f>
        <x:v>No issue</x:v>
      </x:c>
      <x:c r="I339" s="2" t="str">
        <x:f>IF(COUNTA(A339:F339)=0,"",IF(OR(NOT(ISNUMBER(E339)),E339&lt;'Inputs'!$B$8,E339&gt;'Inputs'!$B$6),"Resolve","No issue"))</x:f>
        <x:v>No issue</x:v>
      </x:c>
    </x:row>
    <x:row r="340" ht="25" customHeight="1">
      <x:c r="A340" s="6" t="str">
        <x:v>C-335</x:v>
      </x:c>
      <x:c r="B340" s="6" t="str">
        <x:v>A-335</x:v>
      </x:c>
      <x:c r="C340" s="6" t="str">
        <x:v>Delivered</x:v>
      </x:c>
      <x:c r="D340" s="6" t="str">
        <x:v>PROOF-335</x:v>
      </x:c>
      <x:c r="E340" s="7" t="n">
        <x:v>46307</x:v>
      </x:c>
      <x:c r="F340" s="6" t="str">
        <x:v>SRC-CLAIM-335</x:v>
      </x:c>
      <x:c r="G340" s="2" t="str">
        <x:f>IF(COUNTA(A340:F340)=0,"",IF(OR(A340="",B340="",COUNTIFS($A$6:$A$435,A340)&lt;&gt;1,COUNTIFS($B$6:$B$435,B340)&lt;&gt;1,COUNTIFS('Orders'!$A$6:$A$505,B340,'Orders'!$B$6:$B$505,'Inputs'!$B$5)&lt;&gt;1,AND(C340&lt;&gt;"Delivered",C340&lt;&gt;"Failed")),"Resolve","No issue"))</x:f>
        <x:v>No issue</x:v>
      </x:c>
      <x:c r="H340" s="2" t="str">
        <x:f>IF(COUNTA(A340:F340)=0,"",IF(AND(C340="Delivered",D340=""),"Resolve","No issue"))</x:f>
        <x:v>No issue</x:v>
      </x:c>
      <x:c r="I340" s="2" t="str">
        <x:f>IF(COUNTA(A340:F340)=0,"",IF(OR(NOT(ISNUMBER(E340)),E340&lt;'Inputs'!$B$8,E340&gt;'Inputs'!$B$6),"Resolve","No issue"))</x:f>
        <x:v>No issue</x:v>
      </x:c>
    </x:row>
    <x:row r="341" ht="25" customHeight="1">
      <x:c r="A341" s="6" t="str">
        <x:v>C-336</x:v>
      </x:c>
      <x:c r="B341" s="6" t="str">
        <x:v>A-336</x:v>
      </x:c>
      <x:c r="C341" s="6" t="str">
        <x:v>Delivered</x:v>
      </x:c>
      <x:c r="D341" s="6" t="str">
        <x:v>PROOF-336</x:v>
      </x:c>
      <x:c r="E341" s="7" t="n">
        <x:v>46307</x:v>
      </x:c>
      <x:c r="F341" s="6" t="str">
        <x:v>SRC-CLAIM-336</x:v>
      </x:c>
      <x:c r="G341" s="2" t="str">
        <x:f>IF(COUNTA(A341:F341)=0,"",IF(OR(A341="",B341="",COUNTIFS($A$6:$A$435,A341)&lt;&gt;1,COUNTIFS($B$6:$B$435,B341)&lt;&gt;1,COUNTIFS('Orders'!$A$6:$A$505,B341,'Orders'!$B$6:$B$505,'Inputs'!$B$5)&lt;&gt;1,AND(C341&lt;&gt;"Delivered",C341&lt;&gt;"Failed")),"Resolve","No issue"))</x:f>
        <x:v>No issue</x:v>
      </x:c>
      <x:c r="H341" s="2" t="str">
        <x:f>IF(COUNTA(A341:F341)=0,"",IF(AND(C341="Delivered",D341=""),"Resolve","No issue"))</x:f>
        <x:v>No issue</x:v>
      </x:c>
      <x:c r="I341" s="2" t="str">
        <x:f>IF(COUNTA(A341:F341)=0,"",IF(OR(NOT(ISNUMBER(E341)),E341&lt;'Inputs'!$B$8,E341&gt;'Inputs'!$B$6),"Resolve","No issue"))</x:f>
        <x:v>No issue</x:v>
      </x:c>
    </x:row>
    <x:row r="342" ht="25" customHeight="1">
      <x:c r="A342" s="6" t="str">
        <x:v>C-337</x:v>
      </x:c>
      <x:c r="B342" s="6" t="str">
        <x:v>A-337</x:v>
      </x:c>
      <x:c r="C342" s="6" t="str">
        <x:v>Delivered</x:v>
      </x:c>
      <x:c r="D342" s="6" t="str">
        <x:v>PROOF-337</x:v>
      </x:c>
      <x:c r="E342" s="7" t="n">
        <x:v>46307</x:v>
      </x:c>
      <x:c r="F342" s="6" t="str">
        <x:v>SRC-CLAIM-337</x:v>
      </x:c>
      <x:c r="G342" s="2" t="str">
        <x:f>IF(COUNTA(A342:F342)=0,"",IF(OR(A342="",B342="",COUNTIFS($A$6:$A$435,A342)&lt;&gt;1,COUNTIFS($B$6:$B$435,B342)&lt;&gt;1,COUNTIFS('Orders'!$A$6:$A$505,B342,'Orders'!$B$6:$B$505,'Inputs'!$B$5)&lt;&gt;1,AND(C342&lt;&gt;"Delivered",C342&lt;&gt;"Failed")),"Resolve","No issue"))</x:f>
        <x:v>No issue</x:v>
      </x:c>
      <x:c r="H342" s="2" t="str">
        <x:f>IF(COUNTA(A342:F342)=0,"",IF(AND(C342="Delivered",D342=""),"Resolve","No issue"))</x:f>
        <x:v>No issue</x:v>
      </x:c>
      <x:c r="I342" s="2" t="str">
        <x:f>IF(COUNTA(A342:F342)=0,"",IF(OR(NOT(ISNUMBER(E342)),E342&lt;'Inputs'!$B$8,E342&gt;'Inputs'!$B$6),"Resolve","No issue"))</x:f>
        <x:v>No issue</x:v>
      </x:c>
    </x:row>
    <x:row r="343" ht="25" customHeight="1">
      <x:c r="A343" s="6" t="str">
        <x:v>C-338</x:v>
      </x:c>
      <x:c r="B343" s="6" t="str">
        <x:v>A-338</x:v>
      </x:c>
      <x:c r="C343" s="6" t="str">
        <x:v>Delivered</x:v>
      </x:c>
      <x:c r="D343" s="6" t="str">
        <x:v>PROOF-338</x:v>
      </x:c>
      <x:c r="E343" s="7" t="n">
        <x:v>46307</x:v>
      </x:c>
      <x:c r="F343" s="6" t="str">
        <x:v>SRC-CLAIM-338</x:v>
      </x:c>
      <x:c r="G343" s="2" t="str">
        <x:f>IF(COUNTA(A343:F343)=0,"",IF(OR(A343="",B343="",COUNTIFS($A$6:$A$435,A343)&lt;&gt;1,COUNTIFS($B$6:$B$435,B343)&lt;&gt;1,COUNTIFS('Orders'!$A$6:$A$505,B343,'Orders'!$B$6:$B$505,'Inputs'!$B$5)&lt;&gt;1,AND(C343&lt;&gt;"Delivered",C343&lt;&gt;"Failed")),"Resolve","No issue"))</x:f>
        <x:v>No issue</x:v>
      </x:c>
      <x:c r="H343" s="2" t="str">
        <x:f>IF(COUNTA(A343:F343)=0,"",IF(AND(C343="Delivered",D343=""),"Resolve","No issue"))</x:f>
        <x:v>No issue</x:v>
      </x:c>
      <x:c r="I343" s="2" t="str">
        <x:f>IF(COUNTA(A343:F343)=0,"",IF(OR(NOT(ISNUMBER(E343)),E343&lt;'Inputs'!$B$8,E343&gt;'Inputs'!$B$6),"Resolve","No issue"))</x:f>
        <x:v>No issue</x:v>
      </x:c>
    </x:row>
    <x:row r="344" ht="25" customHeight="1">
      <x:c r="A344" s="6" t="str">
        <x:v>C-339</x:v>
      </x:c>
      <x:c r="B344" s="6" t="str">
        <x:v>A-339</x:v>
      </x:c>
      <x:c r="C344" s="6" t="str">
        <x:v>Delivered</x:v>
      </x:c>
      <x:c r="D344" s="6" t="str">
        <x:v>PROOF-339</x:v>
      </x:c>
      <x:c r="E344" s="7" t="n">
        <x:v>46307</x:v>
      </x:c>
      <x:c r="F344" s="6" t="str">
        <x:v>SRC-CLAIM-339</x:v>
      </x:c>
      <x:c r="G344" s="2" t="str">
        <x:f>IF(COUNTA(A344:F344)=0,"",IF(OR(A344="",B344="",COUNTIFS($A$6:$A$435,A344)&lt;&gt;1,COUNTIFS($B$6:$B$435,B344)&lt;&gt;1,COUNTIFS('Orders'!$A$6:$A$505,B344,'Orders'!$B$6:$B$505,'Inputs'!$B$5)&lt;&gt;1,AND(C344&lt;&gt;"Delivered",C344&lt;&gt;"Failed")),"Resolve","No issue"))</x:f>
        <x:v>No issue</x:v>
      </x:c>
      <x:c r="H344" s="2" t="str">
        <x:f>IF(COUNTA(A344:F344)=0,"",IF(AND(C344="Delivered",D344=""),"Resolve","No issue"))</x:f>
        <x:v>No issue</x:v>
      </x:c>
      <x:c r="I344" s="2" t="str">
        <x:f>IF(COUNTA(A344:F344)=0,"",IF(OR(NOT(ISNUMBER(E344)),E344&lt;'Inputs'!$B$8,E344&gt;'Inputs'!$B$6),"Resolve","No issue"))</x:f>
        <x:v>No issue</x:v>
      </x:c>
    </x:row>
    <x:row r="345" ht="25" customHeight="1">
      <x:c r="A345" s="6" t="str">
        <x:v>C-340</x:v>
      </x:c>
      <x:c r="B345" s="6" t="str">
        <x:v>A-340</x:v>
      </x:c>
      <x:c r="C345" s="6" t="str">
        <x:v>Delivered</x:v>
      </x:c>
      <x:c r="D345" s="6" t="str">
        <x:v>PROOF-340</x:v>
      </x:c>
      <x:c r="E345" s="7" t="n">
        <x:v>46307</x:v>
      </x:c>
      <x:c r="F345" s="6" t="str">
        <x:v>SRC-CLAIM-340</x:v>
      </x:c>
      <x:c r="G345" s="2" t="str">
        <x:f>IF(COUNTA(A345:F345)=0,"",IF(OR(A345="",B345="",COUNTIFS($A$6:$A$435,A345)&lt;&gt;1,COUNTIFS($B$6:$B$435,B345)&lt;&gt;1,COUNTIFS('Orders'!$A$6:$A$505,B345,'Orders'!$B$6:$B$505,'Inputs'!$B$5)&lt;&gt;1,AND(C345&lt;&gt;"Delivered",C345&lt;&gt;"Failed")),"Resolve","No issue"))</x:f>
        <x:v>No issue</x:v>
      </x:c>
      <x:c r="H345" s="2" t="str">
        <x:f>IF(COUNTA(A345:F345)=0,"",IF(AND(C345="Delivered",D345=""),"Resolve","No issue"))</x:f>
        <x:v>No issue</x:v>
      </x:c>
      <x:c r="I345" s="2" t="str">
        <x:f>IF(COUNTA(A345:F345)=0,"",IF(OR(NOT(ISNUMBER(E345)),E345&lt;'Inputs'!$B$8,E345&gt;'Inputs'!$B$6),"Resolve","No issue"))</x:f>
        <x:v>No issue</x:v>
      </x:c>
    </x:row>
    <x:row r="346" ht="25" customHeight="1">
      <x:c r="A346" s="6" t="str">
        <x:v>C-341</x:v>
      </x:c>
      <x:c r="B346" s="6" t="str">
        <x:v>A-341</x:v>
      </x:c>
      <x:c r="C346" s="6" t="str">
        <x:v>Delivered</x:v>
      </x:c>
      <x:c r="D346" s="6" t="str">
        <x:v>PROOF-341</x:v>
      </x:c>
      <x:c r="E346" s="7" t="n">
        <x:v>46307</x:v>
      </x:c>
      <x:c r="F346" s="6" t="str">
        <x:v>SRC-CLAIM-341</x:v>
      </x:c>
      <x:c r="G346" s="2" t="str">
        <x:f>IF(COUNTA(A346:F346)=0,"",IF(OR(A346="",B346="",COUNTIFS($A$6:$A$435,A346)&lt;&gt;1,COUNTIFS($B$6:$B$435,B346)&lt;&gt;1,COUNTIFS('Orders'!$A$6:$A$505,B346,'Orders'!$B$6:$B$505,'Inputs'!$B$5)&lt;&gt;1,AND(C346&lt;&gt;"Delivered",C346&lt;&gt;"Failed")),"Resolve","No issue"))</x:f>
        <x:v>No issue</x:v>
      </x:c>
      <x:c r="H346" s="2" t="str">
        <x:f>IF(COUNTA(A346:F346)=0,"",IF(AND(C346="Delivered",D346=""),"Resolve","No issue"))</x:f>
        <x:v>No issue</x:v>
      </x:c>
      <x:c r="I346" s="2" t="str">
        <x:f>IF(COUNTA(A346:F346)=0,"",IF(OR(NOT(ISNUMBER(E346)),E346&lt;'Inputs'!$B$8,E346&gt;'Inputs'!$B$6),"Resolve","No issue"))</x:f>
        <x:v>No issue</x:v>
      </x:c>
    </x:row>
    <x:row r="347" ht="25" customHeight="1">
      <x:c r="A347" s="6" t="str">
        <x:v>C-342</x:v>
      </x:c>
      <x:c r="B347" s="6" t="str">
        <x:v>A-342</x:v>
      </x:c>
      <x:c r="C347" s="6" t="str">
        <x:v>Delivered</x:v>
      </x:c>
      <x:c r="D347" s="6" t="str">
        <x:v>PROOF-342</x:v>
      </x:c>
      <x:c r="E347" s="7" t="n">
        <x:v>46307</x:v>
      </x:c>
      <x:c r="F347" s="6" t="str">
        <x:v>SRC-CLAIM-342</x:v>
      </x:c>
      <x:c r="G347" s="2" t="str">
        <x:f>IF(COUNTA(A347:F347)=0,"",IF(OR(A347="",B347="",COUNTIFS($A$6:$A$435,A347)&lt;&gt;1,COUNTIFS($B$6:$B$435,B347)&lt;&gt;1,COUNTIFS('Orders'!$A$6:$A$505,B347,'Orders'!$B$6:$B$505,'Inputs'!$B$5)&lt;&gt;1,AND(C347&lt;&gt;"Delivered",C347&lt;&gt;"Failed")),"Resolve","No issue"))</x:f>
        <x:v>No issue</x:v>
      </x:c>
      <x:c r="H347" s="2" t="str">
        <x:f>IF(COUNTA(A347:F347)=0,"",IF(AND(C347="Delivered",D347=""),"Resolve","No issue"))</x:f>
        <x:v>No issue</x:v>
      </x:c>
      <x:c r="I347" s="2" t="str">
        <x:f>IF(COUNTA(A347:F347)=0,"",IF(OR(NOT(ISNUMBER(E347)),E347&lt;'Inputs'!$B$8,E347&gt;'Inputs'!$B$6),"Resolve","No issue"))</x:f>
        <x:v>No issue</x:v>
      </x:c>
    </x:row>
    <x:row r="348" ht="25" customHeight="1">
      <x:c r="A348" s="6" t="str">
        <x:v>C-343</x:v>
      </x:c>
      <x:c r="B348" s="6" t="str">
        <x:v>A-343</x:v>
      </x:c>
      <x:c r="C348" s="6" t="str">
        <x:v>Delivered</x:v>
      </x:c>
      <x:c r="D348" s="6" t="str">
        <x:v>PROOF-343</x:v>
      </x:c>
      <x:c r="E348" s="7" t="n">
        <x:v>46307</x:v>
      </x:c>
      <x:c r="F348" s="6" t="str">
        <x:v>SRC-CLAIM-343</x:v>
      </x:c>
      <x:c r="G348" s="2" t="str">
        <x:f>IF(COUNTA(A348:F348)=0,"",IF(OR(A348="",B348="",COUNTIFS($A$6:$A$435,A348)&lt;&gt;1,COUNTIFS($B$6:$B$435,B348)&lt;&gt;1,COUNTIFS('Orders'!$A$6:$A$505,B348,'Orders'!$B$6:$B$505,'Inputs'!$B$5)&lt;&gt;1,AND(C348&lt;&gt;"Delivered",C348&lt;&gt;"Failed")),"Resolve","No issue"))</x:f>
        <x:v>No issue</x:v>
      </x:c>
      <x:c r="H348" s="2" t="str">
        <x:f>IF(COUNTA(A348:F348)=0,"",IF(AND(C348="Delivered",D348=""),"Resolve","No issue"))</x:f>
        <x:v>No issue</x:v>
      </x:c>
      <x:c r="I348" s="2" t="str">
        <x:f>IF(COUNTA(A348:F348)=0,"",IF(OR(NOT(ISNUMBER(E348)),E348&lt;'Inputs'!$B$8,E348&gt;'Inputs'!$B$6),"Resolve","No issue"))</x:f>
        <x:v>No issue</x:v>
      </x:c>
    </x:row>
    <x:row r="349" ht="25" customHeight="1">
      <x:c r="A349" s="6" t="str">
        <x:v>C-344</x:v>
      </x:c>
      <x:c r="B349" s="6" t="str">
        <x:v>A-344</x:v>
      </x:c>
      <x:c r="C349" s="6" t="str">
        <x:v>Delivered</x:v>
      </x:c>
      <x:c r="D349" s="6" t="str">
        <x:v>PROOF-344</x:v>
      </x:c>
      <x:c r="E349" s="7" t="n">
        <x:v>46307</x:v>
      </x:c>
      <x:c r="F349" s="6" t="str">
        <x:v>SRC-CLAIM-344</x:v>
      </x:c>
      <x:c r="G349" s="2" t="str">
        <x:f>IF(COUNTA(A349:F349)=0,"",IF(OR(A349="",B349="",COUNTIFS($A$6:$A$435,A349)&lt;&gt;1,COUNTIFS($B$6:$B$435,B349)&lt;&gt;1,COUNTIFS('Orders'!$A$6:$A$505,B349,'Orders'!$B$6:$B$505,'Inputs'!$B$5)&lt;&gt;1,AND(C349&lt;&gt;"Delivered",C349&lt;&gt;"Failed")),"Resolve","No issue"))</x:f>
        <x:v>No issue</x:v>
      </x:c>
      <x:c r="H349" s="2" t="str">
        <x:f>IF(COUNTA(A349:F349)=0,"",IF(AND(C349="Delivered",D349=""),"Resolve","No issue"))</x:f>
        <x:v>No issue</x:v>
      </x:c>
      <x:c r="I349" s="2" t="str">
        <x:f>IF(COUNTA(A349:F349)=0,"",IF(OR(NOT(ISNUMBER(E349)),E349&lt;'Inputs'!$B$8,E349&gt;'Inputs'!$B$6),"Resolve","No issue"))</x:f>
        <x:v>No issue</x:v>
      </x:c>
    </x:row>
    <x:row r="350" ht="25" customHeight="1">
      <x:c r="A350" s="6" t="str">
        <x:v>C-345</x:v>
      </x:c>
      <x:c r="B350" s="6" t="str">
        <x:v>A-345</x:v>
      </x:c>
      <x:c r="C350" s="6" t="str">
        <x:v>Delivered</x:v>
      </x:c>
      <x:c r="D350" s="6" t="str">
        <x:v>PROOF-345</x:v>
      </x:c>
      <x:c r="E350" s="7" t="n">
        <x:v>46307</x:v>
      </x:c>
      <x:c r="F350" s="6" t="str">
        <x:v>SRC-CLAIM-345</x:v>
      </x:c>
      <x:c r="G350" s="2" t="str">
        <x:f>IF(COUNTA(A350:F350)=0,"",IF(OR(A350="",B350="",COUNTIFS($A$6:$A$435,A350)&lt;&gt;1,COUNTIFS($B$6:$B$435,B350)&lt;&gt;1,COUNTIFS('Orders'!$A$6:$A$505,B350,'Orders'!$B$6:$B$505,'Inputs'!$B$5)&lt;&gt;1,AND(C350&lt;&gt;"Delivered",C350&lt;&gt;"Failed")),"Resolve","No issue"))</x:f>
        <x:v>No issue</x:v>
      </x:c>
      <x:c r="H350" s="2" t="str">
        <x:f>IF(COUNTA(A350:F350)=0,"",IF(AND(C350="Delivered",D350=""),"Resolve","No issue"))</x:f>
        <x:v>No issue</x:v>
      </x:c>
      <x:c r="I350" s="2" t="str">
        <x:f>IF(COUNTA(A350:F350)=0,"",IF(OR(NOT(ISNUMBER(E350)),E350&lt;'Inputs'!$B$8,E350&gt;'Inputs'!$B$6),"Resolve","No issue"))</x:f>
        <x:v>No issue</x:v>
      </x:c>
    </x:row>
    <x:row r="351" ht="25" customHeight="1">
      <x:c r="A351" s="6" t="str">
        <x:v>C-346</x:v>
      </x:c>
      <x:c r="B351" s="6" t="str">
        <x:v>A-346</x:v>
      </x:c>
      <x:c r="C351" s="6" t="str">
        <x:v>Delivered</x:v>
      </x:c>
      <x:c r="D351" s="6" t="str">
        <x:v>PROOF-346</x:v>
      </x:c>
      <x:c r="E351" s="7" t="n">
        <x:v>46307</x:v>
      </x:c>
      <x:c r="F351" s="6" t="str">
        <x:v>SRC-CLAIM-346</x:v>
      </x:c>
      <x:c r="G351" s="2" t="str">
        <x:f>IF(COUNTA(A351:F351)=0,"",IF(OR(A351="",B351="",COUNTIFS($A$6:$A$435,A351)&lt;&gt;1,COUNTIFS($B$6:$B$435,B351)&lt;&gt;1,COUNTIFS('Orders'!$A$6:$A$505,B351,'Orders'!$B$6:$B$505,'Inputs'!$B$5)&lt;&gt;1,AND(C351&lt;&gt;"Delivered",C351&lt;&gt;"Failed")),"Resolve","No issue"))</x:f>
        <x:v>No issue</x:v>
      </x:c>
      <x:c r="H351" s="2" t="str">
        <x:f>IF(COUNTA(A351:F351)=0,"",IF(AND(C351="Delivered",D351=""),"Resolve","No issue"))</x:f>
        <x:v>No issue</x:v>
      </x:c>
      <x:c r="I351" s="2" t="str">
        <x:f>IF(COUNTA(A351:F351)=0,"",IF(OR(NOT(ISNUMBER(E351)),E351&lt;'Inputs'!$B$8,E351&gt;'Inputs'!$B$6),"Resolve","No issue"))</x:f>
        <x:v>No issue</x:v>
      </x:c>
    </x:row>
    <x:row r="352" ht="25" customHeight="1">
      <x:c r="A352" s="6" t="str">
        <x:v>C-347</x:v>
      </x:c>
      <x:c r="B352" s="6" t="str">
        <x:v>A-347</x:v>
      </x:c>
      <x:c r="C352" s="6" t="str">
        <x:v>Delivered</x:v>
      </x:c>
      <x:c r="D352" s="6" t="str">
        <x:v>PROOF-347</x:v>
      </x:c>
      <x:c r="E352" s="7" t="n">
        <x:v>46307</x:v>
      </x:c>
      <x:c r="F352" s="6" t="str">
        <x:v>SRC-CLAIM-347</x:v>
      </x:c>
      <x:c r="G352" s="2" t="str">
        <x:f>IF(COUNTA(A352:F352)=0,"",IF(OR(A352="",B352="",COUNTIFS($A$6:$A$435,A352)&lt;&gt;1,COUNTIFS($B$6:$B$435,B352)&lt;&gt;1,COUNTIFS('Orders'!$A$6:$A$505,B352,'Orders'!$B$6:$B$505,'Inputs'!$B$5)&lt;&gt;1,AND(C352&lt;&gt;"Delivered",C352&lt;&gt;"Failed")),"Resolve","No issue"))</x:f>
        <x:v>No issue</x:v>
      </x:c>
      <x:c r="H352" s="2" t="str">
        <x:f>IF(COUNTA(A352:F352)=0,"",IF(AND(C352="Delivered",D352=""),"Resolve","No issue"))</x:f>
        <x:v>No issue</x:v>
      </x:c>
      <x:c r="I352" s="2" t="str">
        <x:f>IF(COUNTA(A352:F352)=0,"",IF(OR(NOT(ISNUMBER(E352)),E352&lt;'Inputs'!$B$8,E352&gt;'Inputs'!$B$6),"Resolve","No issue"))</x:f>
        <x:v>No issue</x:v>
      </x:c>
    </x:row>
    <x:row r="353" ht="25" customHeight="1">
      <x:c r="A353" s="6" t="str">
        <x:v>C-348</x:v>
      </x:c>
      <x:c r="B353" s="6" t="str">
        <x:v>A-348</x:v>
      </x:c>
      <x:c r="C353" s="6" t="str">
        <x:v>Delivered</x:v>
      </x:c>
      <x:c r="D353" s="6" t="str">
        <x:v>PROOF-348</x:v>
      </x:c>
      <x:c r="E353" s="7" t="n">
        <x:v>46307</x:v>
      </x:c>
      <x:c r="F353" s="6" t="str">
        <x:v>SRC-CLAIM-348</x:v>
      </x:c>
      <x:c r="G353" s="2" t="str">
        <x:f>IF(COUNTA(A353:F353)=0,"",IF(OR(A353="",B353="",COUNTIFS($A$6:$A$435,A353)&lt;&gt;1,COUNTIFS($B$6:$B$435,B353)&lt;&gt;1,COUNTIFS('Orders'!$A$6:$A$505,B353,'Orders'!$B$6:$B$505,'Inputs'!$B$5)&lt;&gt;1,AND(C353&lt;&gt;"Delivered",C353&lt;&gt;"Failed")),"Resolve","No issue"))</x:f>
        <x:v>No issue</x:v>
      </x:c>
      <x:c r="H353" s="2" t="str">
        <x:f>IF(COUNTA(A353:F353)=0,"",IF(AND(C353="Delivered",D353=""),"Resolve","No issue"))</x:f>
        <x:v>No issue</x:v>
      </x:c>
      <x:c r="I353" s="2" t="str">
        <x:f>IF(COUNTA(A353:F353)=0,"",IF(OR(NOT(ISNUMBER(E353)),E353&lt;'Inputs'!$B$8,E353&gt;'Inputs'!$B$6),"Resolve","No issue"))</x:f>
        <x:v>No issue</x:v>
      </x:c>
    </x:row>
    <x:row r="354" ht="25" customHeight="1">
      <x:c r="A354" s="6" t="str">
        <x:v>C-349</x:v>
      </x:c>
      <x:c r="B354" s="6" t="str">
        <x:v>A-349</x:v>
      </x:c>
      <x:c r="C354" s="6" t="str">
        <x:v>Delivered</x:v>
      </x:c>
      <x:c r="D354" s="6" t="str">
        <x:v>PROOF-349</x:v>
      </x:c>
      <x:c r="E354" s="7" t="n">
        <x:v>46307</x:v>
      </x:c>
      <x:c r="F354" s="6" t="str">
        <x:v>SRC-CLAIM-349</x:v>
      </x:c>
      <x:c r="G354" s="2" t="str">
        <x:f>IF(COUNTA(A354:F354)=0,"",IF(OR(A354="",B354="",COUNTIFS($A$6:$A$435,A354)&lt;&gt;1,COUNTIFS($B$6:$B$435,B354)&lt;&gt;1,COUNTIFS('Orders'!$A$6:$A$505,B354,'Orders'!$B$6:$B$505,'Inputs'!$B$5)&lt;&gt;1,AND(C354&lt;&gt;"Delivered",C354&lt;&gt;"Failed")),"Resolve","No issue"))</x:f>
        <x:v>No issue</x:v>
      </x:c>
      <x:c r="H354" s="2" t="str">
        <x:f>IF(COUNTA(A354:F354)=0,"",IF(AND(C354="Delivered",D354=""),"Resolve","No issue"))</x:f>
        <x:v>No issue</x:v>
      </x:c>
      <x:c r="I354" s="2" t="str">
        <x:f>IF(COUNTA(A354:F354)=0,"",IF(OR(NOT(ISNUMBER(E354)),E354&lt;'Inputs'!$B$8,E354&gt;'Inputs'!$B$6),"Resolve","No issue"))</x:f>
        <x:v>No issue</x:v>
      </x:c>
    </x:row>
    <x:row r="355" ht="25" customHeight="1">
      <x:c r="A355" s="6" t="str">
        <x:v>C-350</x:v>
      </x:c>
      <x:c r="B355" s="6" t="str">
        <x:v>A-350</x:v>
      </x:c>
      <x:c r="C355" s="6" t="str">
        <x:v>Delivered</x:v>
      </x:c>
      <x:c r="D355" s="6" t="str">
        <x:v>PROOF-350</x:v>
      </x:c>
      <x:c r="E355" s="7" t="n">
        <x:v>46307</x:v>
      </x:c>
      <x:c r="F355" s="6" t="str">
        <x:v>SRC-CLAIM-350</x:v>
      </x:c>
      <x:c r="G355" s="2" t="str">
        <x:f>IF(COUNTA(A355:F355)=0,"",IF(OR(A355="",B355="",COUNTIFS($A$6:$A$435,A355)&lt;&gt;1,COUNTIFS($B$6:$B$435,B355)&lt;&gt;1,COUNTIFS('Orders'!$A$6:$A$505,B355,'Orders'!$B$6:$B$505,'Inputs'!$B$5)&lt;&gt;1,AND(C355&lt;&gt;"Delivered",C355&lt;&gt;"Failed")),"Resolve","No issue"))</x:f>
        <x:v>No issue</x:v>
      </x:c>
      <x:c r="H355" s="2" t="str">
        <x:f>IF(COUNTA(A355:F355)=0,"",IF(AND(C355="Delivered",D355=""),"Resolve","No issue"))</x:f>
        <x:v>No issue</x:v>
      </x:c>
      <x:c r="I355" s="2" t="str">
        <x:f>IF(COUNTA(A355:F355)=0,"",IF(OR(NOT(ISNUMBER(E355)),E355&lt;'Inputs'!$B$8,E355&gt;'Inputs'!$B$6),"Resolve","No issue"))</x:f>
        <x:v>No issue</x:v>
      </x:c>
    </x:row>
    <x:row r="356" ht="25" customHeight="1">
      <x:c r="A356" s="6" t="str">
        <x:v>C-351</x:v>
      </x:c>
      <x:c r="B356" s="6" t="str">
        <x:v>A-351</x:v>
      </x:c>
      <x:c r="C356" s="6" t="str">
        <x:v>Delivered</x:v>
      </x:c>
      <x:c r="D356" s="6" t="str">
        <x:v>PROOF-351</x:v>
      </x:c>
      <x:c r="E356" s="7" t="n">
        <x:v>46307</x:v>
      </x:c>
      <x:c r="F356" s="6" t="str">
        <x:v>SRC-CLAIM-351</x:v>
      </x:c>
      <x:c r="G356" s="2" t="str">
        <x:f>IF(COUNTA(A356:F356)=0,"",IF(OR(A356="",B356="",COUNTIFS($A$6:$A$435,A356)&lt;&gt;1,COUNTIFS($B$6:$B$435,B356)&lt;&gt;1,COUNTIFS('Orders'!$A$6:$A$505,B356,'Orders'!$B$6:$B$505,'Inputs'!$B$5)&lt;&gt;1,AND(C356&lt;&gt;"Delivered",C356&lt;&gt;"Failed")),"Resolve","No issue"))</x:f>
        <x:v>No issue</x:v>
      </x:c>
      <x:c r="H356" s="2" t="str">
        <x:f>IF(COUNTA(A356:F356)=0,"",IF(AND(C356="Delivered",D356=""),"Resolve","No issue"))</x:f>
        <x:v>No issue</x:v>
      </x:c>
      <x:c r="I356" s="2" t="str">
        <x:f>IF(COUNTA(A356:F356)=0,"",IF(OR(NOT(ISNUMBER(E356)),E356&lt;'Inputs'!$B$8,E356&gt;'Inputs'!$B$6),"Resolve","No issue"))</x:f>
        <x:v>No issue</x:v>
      </x:c>
    </x:row>
    <x:row r="357" ht="25" customHeight="1">
      <x:c r="A357" s="6" t="str">
        <x:v>C-352</x:v>
      </x:c>
      <x:c r="B357" s="6" t="str">
        <x:v>A-352</x:v>
      </x:c>
      <x:c r="C357" s="6" t="str">
        <x:v>Delivered</x:v>
      </x:c>
      <x:c r="D357" s="6" t="str">
        <x:v>PROOF-352</x:v>
      </x:c>
      <x:c r="E357" s="7" t="n">
        <x:v>46307</x:v>
      </x:c>
      <x:c r="F357" s="6" t="str">
        <x:v>SRC-CLAIM-352</x:v>
      </x:c>
      <x:c r="G357" s="2" t="str">
        <x:f>IF(COUNTA(A357:F357)=0,"",IF(OR(A357="",B357="",COUNTIFS($A$6:$A$435,A357)&lt;&gt;1,COUNTIFS($B$6:$B$435,B357)&lt;&gt;1,COUNTIFS('Orders'!$A$6:$A$505,B357,'Orders'!$B$6:$B$505,'Inputs'!$B$5)&lt;&gt;1,AND(C357&lt;&gt;"Delivered",C357&lt;&gt;"Failed")),"Resolve","No issue"))</x:f>
        <x:v>No issue</x:v>
      </x:c>
      <x:c r="H357" s="2" t="str">
        <x:f>IF(COUNTA(A357:F357)=0,"",IF(AND(C357="Delivered",D357=""),"Resolve","No issue"))</x:f>
        <x:v>No issue</x:v>
      </x:c>
      <x:c r="I357" s="2" t="str">
        <x:f>IF(COUNTA(A357:F357)=0,"",IF(OR(NOT(ISNUMBER(E357)),E357&lt;'Inputs'!$B$8,E357&gt;'Inputs'!$B$6),"Resolve","No issue"))</x:f>
        <x:v>No issue</x:v>
      </x:c>
    </x:row>
    <x:row r="358" ht="25" customHeight="1">
      <x:c r="A358" s="6" t="str">
        <x:v>C-353</x:v>
      </x:c>
      <x:c r="B358" s="6" t="str">
        <x:v>A-353</x:v>
      </x:c>
      <x:c r="C358" s="6" t="str">
        <x:v>Delivered</x:v>
      </x:c>
      <x:c r="D358" s="6" t="str">
        <x:v>PROOF-353</x:v>
      </x:c>
      <x:c r="E358" s="7" t="n">
        <x:v>46307</x:v>
      </x:c>
      <x:c r="F358" s="6" t="str">
        <x:v>SRC-CLAIM-353</x:v>
      </x:c>
      <x:c r="G358" s="2" t="str">
        <x:f>IF(COUNTA(A358:F358)=0,"",IF(OR(A358="",B358="",COUNTIFS($A$6:$A$435,A358)&lt;&gt;1,COUNTIFS($B$6:$B$435,B358)&lt;&gt;1,COUNTIFS('Orders'!$A$6:$A$505,B358,'Orders'!$B$6:$B$505,'Inputs'!$B$5)&lt;&gt;1,AND(C358&lt;&gt;"Delivered",C358&lt;&gt;"Failed")),"Resolve","No issue"))</x:f>
        <x:v>No issue</x:v>
      </x:c>
      <x:c r="H358" s="2" t="str">
        <x:f>IF(COUNTA(A358:F358)=0,"",IF(AND(C358="Delivered",D358=""),"Resolve","No issue"))</x:f>
        <x:v>No issue</x:v>
      </x:c>
      <x:c r="I358" s="2" t="str">
        <x:f>IF(COUNTA(A358:F358)=0,"",IF(OR(NOT(ISNUMBER(E358)),E358&lt;'Inputs'!$B$8,E358&gt;'Inputs'!$B$6),"Resolve","No issue"))</x:f>
        <x:v>No issue</x:v>
      </x:c>
    </x:row>
    <x:row r="359" ht="25" customHeight="1">
      <x:c r="A359" s="6" t="str">
        <x:v>C-354</x:v>
      </x:c>
      <x:c r="B359" s="6" t="str">
        <x:v>A-354</x:v>
      </x:c>
      <x:c r="C359" s="6" t="str">
        <x:v>Delivered</x:v>
      </x:c>
      <x:c r="D359" s="6" t="str">
        <x:v>PROOF-354</x:v>
      </x:c>
      <x:c r="E359" s="7" t="n">
        <x:v>46307</x:v>
      </x:c>
      <x:c r="F359" s="6" t="str">
        <x:v>SRC-CLAIM-354</x:v>
      </x:c>
      <x:c r="G359" s="2" t="str">
        <x:f>IF(COUNTA(A359:F359)=0,"",IF(OR(A359="",B359="",COUNTIFS($A$6:$A$435,A359)&lt;&gt;1,COUNTIFS($B$6:$B$435,B359)&lt;&gt;1,COUNTIFS('Orders'!$A$6:$A$505,B359,'Orders'!$B$6:$B$505,'Inputs'!$B$5)&lt;&gt;1,AND(C359&lt;&gt;"Delivered",C359&lt;&gt;"Failed")),"Resolve","No issue"))</x:f>
        <x:v>No issue</x:v>
      </x:c>
      <x:c r="H359" s="2" t="str">
        <x:f>IF(COUNTA(A359:F359)=0,"",IF(AND(C359="Delivered",D359=""),"Resolve","No issue"))</x:f>
        <x:v>No issue</x:v>
      </x:c>
      <x:c r="I359" s="2" t="str">
        <x:f>IF(COUNTA(A359:F359)=0,"",IF(OR(NOT(ISNUMBER(E359)),E359&lt;'Inputs'!$B$8,E359&gt;'Inputs'!$B$6),"Resolve","No issue"))</x:f>
        <x:v>No issue</x:v>
      </x:c>
    </x:row>
    <x:row r="360" ht="25" customHeight="1">
      <x:c r="A360" s="6" t="str">
        <x:v>C-355</x:v>
      </x:c>
      <x:c r="B360" s="6" t="str">
        <x:v>A-355</x:v>
      </x:c>
      <x:c r="C360" s="6" t="str">
        <x:v>Delivered</x:v>
      </x:c>
      <x:c r="D360" s="6" t="str">
        <x:v>PROOF-355</x:v>
      </x:c>
      <x:c r="E360" s="7" t="n">
        <x:v>46307</x:v>
      </x:c>
      <x:c r="F360" s="6" t="str">
        <x:v>SRC-CLAIM-355</x:v>
      </x:c>
      <x:c r="G360" s="2" t="str">
        <x:f>IF(COUNTA(A360:F360)=0,"",IF(OR(A360="",B360="",COUNTIFS($A$6:$A$435,A360)&lt;&gt;1,COUNTIFS($B$6:$B$435,B360)&lt;&gt;1,COUNTIFS('Orders'!$A$6:$A$505,B360,'Orders'!$B$6:$B$505,'Inputs'!$B$5)&lt;&gt;1,AND(C360&lt;&gt;"Delivered",C360&lt;&gt;"Failed")),"Resolve","No issue"))</x:f>
        <x:v>No issue</x:v>
      </x:c>
      <x:c r="H360" s="2" t="str">
        <x:f>IF(COUNTA(A360:F360)=0,"",IF(AND(C360="Delivered",D360=""),"Resolve","No issue"))</x:f>
        <x:v>No issue</x:v>
      </x:c>
      <x:c r="I360" s="2" t="str">
        <x:f>IF(COUNTA(A360:F360)=0,"",IF(OR(NOT(ISNUMBER(E360)),E360&lt;'Inputs'!$B$8,E360&gt;'Inputs'!$B$6),"Resolve","No issue"))</x:f>
        <x:v>No issue</x:v>
      </x:c>
    </x:row>
    <x:row r="361" ht="25" customHeight="1">
      <x:c r="A361" s="6" t="str">
        <x:v>C-356</x:v>
      </x:c>
      <x:c r="B361" s="6" t="str">
        <x:v>A-356</x:v>
      </x:c>
      <x:c r="C361" s="6" t="str">
        <x:v>Delivered</x:v>
      </x:c>
      <x:c r="D361" s="6" t="str">
        <x:v>PROOF-356</x:v>
      </x:c>
      <x:c r="E361" s="7" t="n">
        <x:v>46307</x:v>
      </x:c>
      <x:c r="F361" s="6" t="str">
        <x:v>SRC-CLAIM-356</x:v>
      </x:c>
      <x:c r="G361" s="2" t="str">
        <x:f>IF(COUNTA(A361:F361)=0,"",IF(OR(A361="",B361="",COUNTIFS($A$6:$A$435,A361)&lt;&gt;1,COUNTIFS($B$6:$B$435,B361)&lt;&gt;1,COUNTIFS('Orders'!$A$6:$A$505,B361,'Orders'!$B$6:$B$505,'Inputs'!$B$5)&lt;&gt;1,AND(C361&lt;&gt;"Delivered",C361&lt;&gt;"Failed")),"Resolve","No issue"))</x:f>
        <x:v>No issue</x:v>
      </x:c>
      <x:c r="H361" s="2" t="str">
        <x:f>IF(COUNTA(A361:F361)=0,"",IF(AND(C361="Delivered",D361=""),"Resolve","No issue"))</x:f>
        <x:v>No issue</x:v>
      </x:c>
      <x:c r="I361" s="2" t="str">
        <x:f>IF(COUNTA(A361:F361)=0,"",IF(OR(NOT(ISNUMBER(E361)),E361&lt;'Inputs'!$B$8,E361&gt;'Inputs'!$B$6),"Resolve","No issue"))</x:f>
        <x:v>No issue</x:v>
      </x:c>
    </x:row>
    <x:row r="362" ht="25" customHeight="1">
      <x:c r="A362" s="6" t="str">
        <x:v>C-357</x:v>
      </x:c>
      <x:c r="B362" s="6" t="str">
        <x:v>A-357</x:v>
      </x:c>
      <x:c r="C362" s="6" t="str">
        <x:v>Delivered</x:v>
      </x:c>
      <x:c r="D362" s="6" t="str">
        <x:v>PROOF-357</x:v>
      </x:c>
      <x:c r="E362" s="7" t="n">
        <x:v>46307</x:v>
      </x:c>
      <x:c r="F362" s="6" t="str">
        <x:v>SRC-CLAIM-357</x:v>
      </x:c>
      <x:c r="G362" s="2" t="str">
        <x:f>IF(COUNTA(A362:F362)=0,"",IF(OR(A362="",B362="",COUNTIFS($A$6:$A$435,A362)&lt;&gt;1,COUNTIFS($B$6:$B$435,B362)&lt;&gt;1,COUNTIFS('Orders'!$A$6:$A$505,B362,'Orders'!$B$6:$B$505,'Inputs'!$B$5)&lt;&gt;1,AND(C362&lt;&gt;"Delivered",C362&lt;&gt;"Failed")),"Resolve","No issue"))</x:f>
        <x:v>No issue</x:v>
      </x:c>
      <x:c r="H362" s="2" t="str">
        <x:f>IF(COUNTA(A362:F362)=0,"",IF(AND(C362="Delivered",D362=""),"Resolve","No issue"))</x:f>
        <x:v>No issue</x:v>
      </x:c>
      <x:c r="I362" s="2" t="str">
        <x:f>IF(COUNTA(A362:F362)=0,"",IF(OR(NOT(ISNUMBER(E362)),E362&lt;'Inputs'!$B$8,E362&gt;'Inputs'!$B$6),"Resolve","No issue"))</x:f>
        <x:v>No issue</x:v>
      </x:c>
    </x:row>
    <x:row r="363" ht="25" customHeight="1">
      <x:c r="A363" s="6" t="str">
        <x:v>C-358</x:v>
      </x:c>
      <x:c r="B363" s="6" t="str">
        <x:v>A-358</x:v>
      </x:c>
      <x:c r="C363" s="6" t="str">
        <x:v>Delivered</x:v>
      </x:c>
      <x:c r="D363" s="6" t="str">
        <x:v>PROOF-358</x:v>
      </x:c>
      <x:c r="E363" s="7" t="n">
        <x:v>46307</x:v>
      </x:c>
      <x:c r="F363" s="6" t="str">
        <x:v>SRC-CLAIM-358</x:v>
      </x:c>
      <x:c r="G363" s="2" t="str">
        <x:f>IF(COUNTA(A363:F363)=0,"",IF(OR(A363="",B363="",COUNTIFS($A$6:$A$435,A363)&lt;&gt;1,COUNTIFS($B$6:$B$435,B363)&lt;&gt;1,COUNTIFS('Orders'!$A$6:$A$505,B363,'Orders'!$B$6:$B$505,'Inputs'!$B$5)&lt;&gt;1,AND(C363&lt;&gt;"Delivered",C363&lt;&gt;"Failed")),"Resolve","No issue"))</x:f>
        <x:v>No issue</x:v>
      </x:c>
      <x:c r="H363" s="2" t="str">
        <x:f>IF(COUNTA(A363:F363)=0,"",IF(AND(C363="Delivered",D363=""),"Resolve","No issue"))</x:f>
        <x:v>No issue</x:v>
      </x:c>
      <x:c r="I363" s="2" t="str">
        <x:f>IF(COUNTA(A363:F363)=0,"",IF(OR(NOT(ISNUMBER(E363)),E363&lt;'Inputs'!$B$8,E363&gt;'Inputs'!$B$6),"Resolve","No issue"))</x:f>
        <x:v>No issue</x:v>
      </x:c>
    </x:row>
    <x:row r="364" ht="25" customHeight="1">
      <x:c r="A364" s="6" t="str">
        <x:v>C-359</x:v>
      </x:c>
      <x:c r="B364" s="6" t="str">
        <x:v>A-359</x:v>
      </x:c>
      <x:c r="C364" s="6" t="str">
        <x:v>Delivered</x:v>
      </x:c>
      <x:c r="D364" s="6" t="str">
        <x:v>PROOF-359</x:v>
      </x:c>
      <x:c r="E364" s="7" t="n">
        <x:v>46307</x:v>
      </x:c>
      <x:c r="F364" s="6" t="str">
        <x:v>SRC-CLAIM-359</x:v>
      </x:c>
      <x:c r="G364" s="2" t="str">
        <x:f>IF(COUNTA(A364:F364)=0,"",IF(OR(A364="",B364="",COUNTIFS($A$6:$A$435,A364)&lt;&gt;1,COUNTIFS($B$6:$B$435,B364)&lt;&gt;1,COUNTIFS('Orders'!$A$6:$A$505,B364,'Orders'!$B$6:$B$505,'Inputs'!$B$5)&lt;&gt;1,AND(C364&lt;&gt;"Delivered",C364&lt;&gt;"Failed")),"Resolve","No issue"))</x:f>
        <x:v>No issue</x:v>
      </x:c>
      <x:c r="H364" s="2" t="str">
        <x:f>IF(COUNTA(A364:F364)=0,"",IF(AND(C364="Delivered",D364=""),"Resolve","No issue"))</x:f>
        <x:v>No issue</x:v>
      </x:c>
      <x:c r="I364" s="2" t="str">
        <x:f>IF(COUNTA(A364:F364)=0,"",IF(OR(NOT(ISNUMBER(E364)),E364&lt;'Inputs'!$B$8,E364&gt;'Inputs'!$B$6),"Resolve","No issue"))</x:f>
        <x:v>No issue</x:v>
      </x:c>
    </x:row>
    <x:row r="365" ht="25" customHeight="1">
      <x:c r="A365" s="6" t="str">
        <x:v>C-360</x:v>
      </x:c>
      <x:c r="B365" s="6" t="str">
        <x:v>A-360</x:v>
      </x:c>
      <x:c r="C365" s="6" t="str">
        <x:v>Delivered</x:v>
      </x:c>
      <x:c r="D365" s="6" t="str">
        <x:v>PROOF-360</x:v>
      </x:c>
      <x:c r="E365" s="7" t="n">
        <x:v>46307</x:v>
      </x:c>
      <x:c r="F365" s="6" t="str">
        <x:v>SRC-CLAIM-360</x:v>
      </x:c>
      <x:c r="G365" s="2" t="str">
        <x:f>IF(COUNTA(A365:F365)=0,"",IF(OR(A365="",B365="",COUNTIFS($A$6:$A$435,A365)&lt;&gt;1,COUNTIFS($B$6:$B$435,B365)&lt;&gt;1,COUNTIFS('Orders'!$A$6:$A$505,B365,'Orders'!$B$6:$B$505,'Inputs'!$B$5)&lt;&gt;1,AND(C365&lt;&gt;"Delivered",C365&lt;&gt;"Failed")),"Resolve","No issue"))</x:f>
        <x:v>No issue</x:v>
      </x:c>
      <x:c r="H365" s="2" t="str">
        <x:f>IF(COUNTA(A365:F365)=0,"",IF(AND(C365="Delivered",D365=""),"Resolve","No issue"))</x:f>
        <x:v>No issue</x:v>
      </x:c>
      <x:c r="I365" s="2" t="str">
        <x:f>IF(COUNTA(A365:F365)=0,"",IF(OR(NOT(ISNUMBER(E365)),E365&lt;'Inputs'!$B$8,E365&gt;'Inputs'!$B$6),"Resolve","No issue"))</x:f>
        <x:v>No issue</x:v>
      </x:c>
    </x:row>
    <x:row r="366" ht="25" customHeight="1">
      <x:c r="A366" s="6" t="str">
        <x:v>C-361</x:v>
      </x:c>
      <x:c r="B366" s="6" t="str">
        <x:v>A-361</x:v>
      </x:c>
      <x:c r="C366" s="6" t="str">
        <x:v>Delivered</x:v>
      </x:c>
      <x:c r="D366" s="6" t="str">
        <x:v>PROOF-361</x:v>
      </x:c>
      <x:c r="E366" s="7" t="n">
        <x:v>46307</x:v>
      </x:c>
      <x:c r="F366" s="6" t="str">
        <x:v>SRC-CLAIM-361</x:v>
      </x:c>
      <x:c r="G366" s="2" t="str">
        <x:f>IF(COUNTA(A366:F366)=0,"",IF(OR(A366="",B366="",COUNTIFS($A$6:$A$435,A366)&lt;&gt;1,COUNTIFS($B$6:$B$435,B366)&lt;&gt;1,COUNTIFS('Orders'!$A$6:$A$505,B366,'Orders'!$B$6:$B$505,'Inputs'!$B$5)&lt;&gt;1,AND(C366&lt;&gt;"Delivered",C366&lt;&gt;"Failed")),"Resolve","No issue"))</x:f>
        <x:v>No issue</x:v>
      </x:c>
      <x:c r="H366" s="2" t="str">
        <x:f>IF(COUNTA(A366:F366)=0,"",IF(AND(C366="Delivered",D366=""),"Resolve","No issue"))</x:f>
        <x:v>No issue</x:v>
      </x:c>
      <x:c r="I366" s="2" t="str">
        <x:f>IF(COUNTA(A366:F366)=0,"",IF(OR(NOT(ISNUMBER(E366)),E366&lt;'Inputs'!$B$8,E366&gt;'Inputs'!$B$6),"Resolve","No issue"))</x:f>
        <x:v>No issue</x:v>
      </x:c>
    </x:row>
    <x:row r="367" ht="25" customHeight="1">
      <x:c r="A367" s="6" t="str">
        <x:v>C-362</x:v>
      </x:c>
      <x:c r="B367" s="6" t="str">
        <x:v>A-362</x:v>
      </x:c>
      <x:c r="C367" s="6" t="str">
        <x:v>Delivered</x:v>
      </x:c>
      <x:c r="D367" s="6" t="str">
        <x:v>PROOF-362</x:v>
      </x:c>
      <x:c r="E367" s="7" t="n">
        <x:v>46307</x:v>
      </x:c>
      <x:c r="F367" s="6" t="str">
        <x:v>SRC-CLAIM-362</x:v>
      </x:c>
      <x:c r="G367" s="2" t="str">
        <x:f>IF(COUNTA(A367:F367)=0,"",IF(OR(A367="",B367="",COUNTIFS($A$6:$A$435,A367)&lt;&gt;1,COUNTIFS($B$6:$B$435,B367)&lt;&gt;1,COUNTIFS('Orders'!$A$6:$A$505,B367,'Orders'!$B$6:$B$505,'Inputs'!$B$5)&lt;&gt;1,AND(C367&lt;&gt;"Delivered",C367&lt;&gt;"Failed")),"Resolve","No issue"))</x:f>
        <x:v>No issue</x:v>
      </x:c>
      <x:c r="H367" s="2" t="str">
        <x:f>IF(COUNTA(A367:F367)=0,"",IF(AND(C367="Delivered",D367=""),"Resolve","No issue"))</x:f>
        <x:v>No issue</x:v>
      </x:c>
      <x:c r="I367" s="2" t="str">
        <x:f>IF(COUNTA(A367:F367)=0,"",IF(OR(NOT(ISNUMBER(E367)),E367&lt;'Inputs'!$B$8,E367&gt;'Inputs'!$B$6),"Resolve","No issue"))</x:f>
        <x:v>No issue</x:v>
      </x:c>
    </x:row>
    <x:row r="368" ht="25" customHeight="1">
      <x:c r="A368" s="6" t="str">
        <x:v>C-363</x:v>
      </x:c>
      <x:c r="B368" s="6" t="str">
        <x:v>A-363</x:v>
      </x:c>
      <x:c r="C368" s="6" t="str">
        <x:v>Delivered</x:v>
      </x:c>
      <x:c r="D368" s="6" t="str">
        <x:v>PROOF-363</x:v>
      </x:c>
      <x:c r="E368" s="7" t="n">
        <x:v>46307</x:v>
      </x:c>
      <x:c r="F368" s="6" t="str">
        <x:v>SRC-CLAIM-363</x:v>
      </x:c>
      <x:c r="G368" s="2" t="str">
        <x:f>IF(COUNTA(A368:F368)=0,"",IF(OR(A368="",B368="",COUNTIFS($A$6:$A$435,A368)&lt;&gt;1,COUNTIFS($B$6:$B$435,B368)&lt;&gt;1,COUNTIFS('Orders'!$A$6:$A$505,B368,'Orders'!$B$6:$B$505,'Inputs'!$B$5)&lt;&gt;1,AND(C368&lt;&gt;"Delivered",C368&lt;&gt;"Failed")),"Resolve","No issue"))</x:f>
        <x:v>No issue</x:v>
      </x:c>
      <x:c r="H368" s="2" t="str">
        <x:f>IF(COUNTA(A368:F368)=0,"",IF(AND(C368="Delivered",D368=""),"Resolve","No issue"))</x:f>
        <x:v>No issue</x:v>
      </x:c>
      <x:c r="I368" s="2" t="str">
        <x:f>IF(COUNTA(A368:F368)=0,"",IF(OR(NOT(ISNUMBER(E368)),E368&lt;'Inputs'!$B$8,E368&gt;'Inputs'!$B$6),"Resolve","No issue"))</x:f>
        <x:v>No issue</x:v>
      </x:c>
    </x:row>
    <x:row r="369" ht="25" customHeight="1">
      <x:c r="A369" s="6" t="str">
        <x:v>C-364</x:v>
      </x:c>
      <x:c r="B369" s="6" t="str">
        <x:v>A-364</x:v>
      </x:c>
      <x:c r="C369" s="6" t="str">
        <x:v>Delivered</x:v>
      </x:c>
      <x:c r="D369" s="6" t="str">
        <x:v>PROOF-364</x:v>
      </x:c>
      <x:c r="E369" s="7" t="n">
        <x:v>46307</x:v>
      </x:c>
      <x:c r="F369" s="6" t="str">
        <x:v>SRC-CLAIM-364</x:v>
      </x:c>
      <x:c r="G369" s="2" t="str">
        <x:f>IF(COUNTA(A369:F369)=0,"",IF(OR(A369="",B369="",COUNTIFS($A$6:$A$435,A369)&lt;&gt;1,COUNTIFS($B$6:$B$435,B369)&lt;&gt;1,COUNTIFS('Orders'!$A$6:$A$505,B369,'Orders'!$B$6:$B$505,'Inputs'!$B$5)&lt;&gt;1,AND(C369&lt;&gt;"Delivered",C369&lt;&gt;"Failed")),"Resolve","No issue"))</x:f>
        <x:v>No issue</x:v>
      </x:c>
      <x:c r="H369" s="2" t="str">
        <x:f>IF(COUNTA(A369:F369)=0,"",IF(AND(C369="Delivered",D369=""),"Resolve","No issue"))</x:f>
        <x:v>No issue</x:v>
      </x:c>
      <x:c r="I369" s="2" t="str">
        <x:f>IF(COUNTA(A369:F369)=0,"",IF(OR(NOT(ISNUMBER(E369)),E369&lt;'Inputs'!$B$8,E369&gt;'Inputs'!$B$6),"Resolve","No issue"))</x:f>
        <x:v>No issue</x:v>
      </x:c>
    </x:row>
    <x:row r="370" ht="25" customHeight="1">
      <x:c r="A370" s="6" t="str">
        <x:v>C-365</x:v>
      </x:c>
      <x:c r="B370" s="6" t="str">
        <x:v>A-365</x:v>
      </x:c>
      <x:c r="C370" s="6" t="str">
        <x:v>Delivered</x:v>
      </x:c>
      <x:c r="D370" s="6" t="str">
        <x:v>PROOF-365</x:v>
      </x:c>
      <x:c r="E370" s="7" t="n">
        <x:v>46307</x:v>
      </x:c>
      <x:c r="F370" s="6" t="str">
        <x:v>SRC-CLAIM-365</x:v>
      </x:c>
      <x:c r="G370" s="2" t="str">
        <x:f>IF(COUNTA(A370:F370)=0,"",IF(OR(A370="",B370="",COUNTIFS($A$6:$A$435,A370)&lt;&gt;1,COUNTIFS($B$6:$B$435,B370)&lt;&gt;1,COUNTIFS('Orders'!$A$6:$A$505,B370,'Orders'!$B$6:$B$505,'Inputs'!$B$5)&lt;&gt;1,AND(C370&lt;&gt;"Delivered",C370&lt;&gt;"Failed")),"Resolve","No issue"))</x:f>
        <x:v>No issue</x:v>
      </x:c>
      <x:c r="H370" s="2" t="str">
        <x:f>IF(COUNTA(A370:F370)=0,"",IF(AND(C370="Delivered",D370=""),"Resolve","No issue"))</x:f>
        <x:v>No issue</x:v>
      </x:c>
      <x:c r="I370" s="2" t="str">
        <x:f>IF(COUNTA(A370:F370)=0,"",IF(OR(NOT(ISNUMBER(E370)),E370&lt;'Inputs'!$B$8,E370&gt;'Inputs'!$B$6),"Resolve","No issue"))</x:f>
        <x:v>No issue</x:v>
      </x:c>
    </x:row>
    <x:row r="371" ht="25" customHeight="1">
      <x:c r="A371" s="6" t="str">
        <x:v>C-366</x:v>
      </x:c>
      <x:c r="B371" s="6" t="str">
        <x:v>A-366</x:v>
      </x:c>
      <x:c r="C371" s="6" t="str">
        <x:v>Delivered</x:v>
      </x:c>
      <x:c r="D371" s="6" t="str">
        <x:v>PROOF-366</x:v>
      </x:c>
      <x:c r="E371" s="7" t="n">
        <x:v>46307</x:v>
      </x:c>
      <x:c r="F371" s="6" t="str">
        <x:v>SRC-CLAIM-366</x:v>
      </x:c>
      <x:c r="G371" s="2" t="str">
        <x:f>IF(COUNTA(A371:F371)=0,"",IF(OR(A371="",B371="",COUNTIFS($A$6:$A$435,A371)&lt;&gt;1,COUNTIFS($B$6:$B$435,B371)&lt;&gt;1,COUNTIFS('Orders'!$A$6:$A$505,B371,'Orders'!$B$6:$B$505,'Inputs'!$B$5)&lt;&gt;1,AND(C371&lt;&gt;"Delivered",C371&lt;&gt;"Failed")),"Resolve","No issue"))</x:f>
        <x:v>No issue</x:v>
      </x:c>
      <x:c r="H371" s="2" t="str">
        <x:f>IF(COUNTA(A371:F371)=0,"",IF(AND(C371="Delivered",D371=""),"Resolve","No issue"))</x:f>
        <x:v>No issue</x:v>
      </x:c>
      <x:c r="I371" s="2" t="str">
        <x:f>IF(COUNTA(A371:F371)=0,"",IF(OR(NOT(ISNUMBER(E371)),E371&lt;'Inputs'!$B$8,E371&gt;'Inputs'!$B$6),"Resolve","No issue"))</x:f>
        <x:v>No issue</x:v>
      </x:c>
    </x:row>
    <x:row r="372" ht="25" customHeight="1">
      <x:c r="A372" s="6" t="str">
        <x:v>C-367</x:v>
      </x:c>
      <x:c r="B372" s="6" t="str">
        <x:v>A-367</x:v>
      </x:c>
      <x:c r="C372" s="6" t="str">
        <x:v>Delivered</x:v>
      </x:c>
      <x:c r="D372" s="6" t="str">
        <x:v>PROOF-367</x:v>
      </x:c>
      <x:c r="E372" s="7" t="n">
        <x:v>46307</x:v>
      </x:c>
      <x:c r="F372" s="6" t="str">
        <x:v>SRC-CLAIM-367</x:v>
      </x:c>
      <x:c r="G372" s="2" t="str">
        <x:f>IF(COUNTA(A372:F372)=0,"",IF(OR(A372="",B372="",COUNTIFS($A$6:$A$435,A372)&lt;&gt;1,COUNTIFS($B$6:$B$435,B372)&lt;&gt;1,COUNTIFS('Orders'!$A$6:$A$505,B372,'Orders'!$B$6:$B$505,'Inputs'!$B$5)&lt;&gt;1,AND(C372&lt;&gt;"Delivered",C372&lt;&gt;"Failed")),"Resolve","No issue"))</x:f>
        <x:v>No issue</x:v>
      </x:c>
      <x:c r="H372" s="2" t="str">
        <x:f>IF(COUNTA(A372:F372)=0,"",IF(AND(C372="Delivered",D372=""),"Resolve","No issue"))</x:f>
        <x:v>No issue</x:v>
      </x:c>
      <x:c r="I372" s="2" t="str">
        <x:f>IF(COUNTA(A372:F372)=0,"",IF(OR(NOT(ISNUMBER(E372)),E372&lt;'Inputs'!$B$8,E372&gt;'Inputs'!$B$6),"Resolve","No issue"))</x:f>
        <x:v>No issue</x:v>
      </x:c>
    </x:row>
    <x:row r="373" ht="25" customHeight="1">
      <x:c r="A373" s="6" t="str">
        <x:v>C-368</x:v>
      </x:c>
      <x:c r="B373" s="6" t="str">
        <x:v>A-368</x:v>
      </x:c>
      <x:c r="C373" s="6" t="str">
        <x:v>Delivered</x:v>
      </x:c>
      <x:c r="D373" s="6" t="str">
        <x:v>PROOF-368</x:v>
      </x:c>
      <x:c r="E373" s="7" t="n">
        <x:v>46307</x:v>
      </x:c>
      <x:c r="F373" s="6" t="str">
        <x:v>SRC-CLAIM-368</x:v>
      </x:c>
      <x:c r="G373" s="2" t="str">
        <x:f>IF(COUNTA(A373:F373)=0,"",IF(OR(A373="",B373="",COUNTIFS($A$6:$A$435,A373)&lt;&gt;1,COUNTIFS($B$6:$B$435,B373)&lt;&gt;1,COUNTIFS('Orders'!$A$6:$A$505,B373,'Orders'!$B$6:$B$505,'Inputs'!$B$5)&lt;&gt;1,AND(C373&lt;&gt;"Delivered",C373&lt;&gt;"Failed")),"Resolve","No issue"))</x:f>
        <x:v>No issue</x:v>
      </x:c>
      <x:c r="H373" s="2" t="str">
        <x:f>IF(COUNTA(A373:F373)=0,"",IF(AND(C373="Delivered",D373=""),"Resolve","No issue"))</x:f>
        <x:v>No issue</x:v>
      </x:c>
      <x:c r="I373" s="2" t="str">
        <x:f>IF(COUNTA(A373:F373)=0,"",IF(OR(NOT(ISNUMBER(E373)),E373&lt;'Inputs'!$B$8,E373&gt;'Inputs'!$B$6),"Resolve","No issue"))</x:f>
        <x:v>No issue</x:v>
      </x:c>
    </x:row>
    <x:row r="374" ht="25" customHeight="1">
      <x:c r="A374" s="6" t="str">
        <x:v>C-369</x:v>
      </x:c>
      <x:c r="B374" s="6" t="str">
        <x:v>A-369</x:v>
      </x:c>
      <x:c r="C374" s="6" t="str">
        <x:v>Delivered</x:v>
      </x:c>
      <x:c r="D374" s="6" t="str">
        <x:v>PROOF-369</x:v>
      </x:c>
      <x:c r="E374" s="7" t="n">
        <x:v>46307</x:v>
      </x:c>
      <x:c r="F374" s="6" t="str">
        <x:v>SRC-CLAIM-369</x:v>
      </x:c>
      <x:c r="G374" s="2" t="str">
        <x:f>IF(COUNTA(A374:F374)=0,"",IF(OR(A374="",B374="",COUNTIFS($A$6:$A$435,A374)&lt;&gt;1,COUNTIFS($B$6:$B$435,B374)&lt;&gt;1,COUNTIFS('Orders'!$A$6:$A$505,B374,'Orders'!$B$6:$B$505,'Inputs'!$B$5)&lt;&gt;1,AND(C374&lt;&gt;"Delivered",C374&lt;&gt;"Failed")),"Resolve","No issue"))</x:f>
        <x:v>No issue</x:v>
      </x:c>
      <x:c r="H374" s="2" t="str">
        <x:f>IF(COUNTA(A374:F374)=0,"",IF(AND(C374="Delivered",D374=""),"Resolve","No issue"))</x:f>
        <x:v>No issue</x:v>
      </x:c>
      <x:c r="I374" s="2" t="str">
        <x:f>IF(COUNTA(A374:F374)=0,"",IF(OR(NOT(ISNUMBER(E374)),E374&lt;'Inputs'!$B$8,E374&gt;'Inputs'!$B$6),"Resolve","No issue"))</x:f>
        <x:v>No issue</x:v>
      </x:c>
    </x:row>
    <x:row r="375" ht="25" customHeight="1">
      <x:c r="A375" s="6" t="str">
        <x:v>C-370</x:v>
      </x:c>
      <x:c r="B375" s="6" t="str">
        <x:v>A-370</x:v>
      </x:c>
      <x:c r="C375" s="6" t="str">
        <x:v>Delivered</x:v>
      </x:c>
      <x:c r="D375" s="6" t="str">
        <x:v>PROOF-370</x:v>
      </x:c>
      <x:c r="E375" s="7" t="n">
        <x:v>46307</x:v>
      </x:c>
      <x:c r="F375" s="6" t="str">
        <x:v>SRC-CLAIM-370</x:v>
      </x:c>
      <x:c r="G375" s="2" t="str">
        <x:f>IF(COUNTA(A375:F375)=0,"",IF(OR(A375="",B375="",COUNTIFS($A$6:$A$435,A375)&lt;&gt;1,COUNTIFS($B$6:$B$435,B375)&lt;&gt;1,COUNTIFS('Orders'!$A$6:$A$505,B375,'Orders'!$B$6:$B$505,'Inputs'!$B$5)&lt;&gt;1,AND(C375&lt;&gt;"Delivered",C375&lt;&gt;"Failed")),"Resolve","No issue"))</x:f>
        <x:v>No issue</x:v>
      </x:c>
      <x:c r="H375" s="2" t="str">
        <x:f>IF(COUNTA(A375:F375)=0,"",IF(AND(C375="Delivered",D375=""),"Resolve","No issue"))</x:f>
        <x:v>No issue</x:v>
      </x:c>
      <x:c r="I375" s="2" t="str">
        <x:f>IF(COUNTA(A375:F375)=0,"",IF(OR(NOT(ISNUMBER(E375)),E375&lt;'Inputs'!$B$8,E375&gt;'Inputs'!$B$6),"Resolve","No issue"))</x:f>
        <x:v>No issue</x:v>
      </x:c>
    </x:row>
    <x:row r="376" ht="25" customHeight="1">
      <x:c r="A376" s="6" t="str">
        <x:v>C-371</x:v>
      </x:c>
      <x:c r="B376" s="6" t="str">
        <x:v>A-371</x:v>
      </x:c>
      <x:c r="C376" s="6" t="str">
        <x:v>Delivered</x:v>
      </x:c>
      <x:c r="D376" s="6" t="str">
        <x:v>PROOF-371</x:v>
      </x:c>
      <x:c r="E376" s="7" t="n">
        <x:v>46307</x:v>
      </x:c>
      <x:c r="F376" s="6" t="str">
        <x:v>SRC-CLAIM-371</x:v>
      </x:c>
      <x:c r="G376" s="2" t="str">
        <x:f>IF(COUNTA(A376:F376)=0,"",IF(OR(A376="",B376="",COUNTIFS($A$6:$A$435,A376)&lt;&gt;1,COUNTIFS($B$6:$B$435,B376)&lt;&gt;1,COUNTIFS('Orders'!$A$6:$A$505,B376,'Orders'!$B$6:$B$505,'Inputs'!$B$5)&lt;&gt;1,AND(C376&lt;&gt;"Delivered",C376&lt;&gt;"Failed")),"Resolve","No issue"))</x:f>
        <x:v>No issue</x:v>
      </x:c>
      <x:c r="H376" s="2" t="str">
        <x:f>IF(COUNTA(A376:F376)=0,"",IF(AND(C376="Delivered",D376=""),"Resolve","No issue"))</x:f>
        <x:v>No issue</x:v>
      </x:c>
      <x:c r="I376" s="2" t="str">
        <x:f>IF(COUNTA(A376:F376)=0,"",IF(OR(NOT(ISNUMBER(E376)),E376&lt;'Inputs'!$B$8,E376&gt;'Inputs'!$B$6),"Resolve","No issue"))</x:f>
        <x:v>No issue</x:v>
      </x:c>
    </x:row>
    <x:row r="377" ht="25" customHeight="1">
      <x:c r="A377" s="6" t="str">
        <x:v>C-372</x:v>
      </x:c>
      <x:c r="B377" s="6" t="str">
        <x:v>A-372</x:v>
      </x:c>
      <x:c r="C377" s="6" t="str">
        <x:v>Delivered</x:v>
      </x:c>
      <x:c r="D377" s="6" t="str">
        <x:v>PROOF-372</x:v>
      </x:c>
      <x:c r="E377" s="7" t="n">
        <x:v>46307</x:v>
      </x:c>
      <x:c r="F377" s="6" t="str">
        <x:v>SRC-CLAIM-372</x:v>
      </x:c>
      <x:c r="G377" s="2" t="str">
        <x:f>IF(COUNTA(A377:F377)=0,"",IF(OR(A377="",B377="",COUNTIFS($A$6:$A$435,A377)&lt;&gt;1,COUNTIFS($B$6:$B$435,B377)&lt;&gt;1,COUNTIFS('Orders'!$A$6:$A$505,B377,'Orders'!$B$6:$B$505,'Inputs'!$B$5)&lt;&gt;1,AND(C377&lt;&gt;"Delivered",C377&lt;&gt;"Failed")),"Resolve","No issue"))</x:f>
        <x:v>No issue</x:v>
      </x:c>
      <x:c r="H377" s="2" t="str">
        <x:f>IF(COUNTA(A377:F377)=0,"",IF(AND(C377="Delivered",D377=""),"Resolve","No issue"))</x:f>
        <x:v>No issue</x:v>
      </x:c>
      <x:c r="I377" s="2" t="str">
        <x:f>IF(COUNTA(A377:F377)=0,"",IF(OR(NOT(ISNUMBER(E377)),E377&lt;'Inputs'!$B$8,E377&gt;'Inputs'!$B$6),"Resolve","No issue"))</x:f>
        <x:v>No issue</x:v>
      </x:c>
    </x:row>
    <x:row r="378" ht="25" customHeight="1">
      <x:c r="A378" s="6" t="str">
        <x:v>C-373</x:v>
      </x:c>
      <x:c r="B378" s="6" t="str">
        <x:v>A-373</x:v>
      </x:c>
      <x:c r="C378" s="6" t="str">
        <x:v>Delivered</x:v>
      </x:c>
      <x:c r="D378" s="6" t="str">
        <x:v>PROOF-373</x:v>
      </x:c>
      <x:c r="E378" s="7" t="n">
        <x:v>46307</x:v>
      </x:c>
      <x:c r="F378" s="6" t="str">
        <x:v>SRC-CLAIM-373</x:v>
      </x:c>
      <x:c r="G378" s="2" t="str">
        <x:f>IF(COUNTA(A378:F378)=0,"",IF(OR(A378="",B378="",COUNTIFS($A$6:$A$435,A378)&lt;&gt;1,COUNTIFS($B$6:$B$435,B378)&lt;&gt;1,COUNTIFS('Orders'!$A$6:$A$505,B378,'Orders'!$B$6:$B$505,'Inputs'!$B$5)&lt;&gt;1,AND(C378&lt;&gt;"Delivered",C378&lt;&gt;"Failed")),"Resolve","No issue"))</x:f>
        <x:v>No issue</x:v>
      </x:c>
      <x:c r="H378" s="2" t="str">
        <x:f>IF(COUNTA(A378:F378)=0,"",IF(AND(C378="Delivered",D378=""),"Resolve","No issue"))</x:f>
        <x:v>No issue</x:v>
      </x:c>
      <x:c r="I378" s="2" t="str">
        <x:f>IF(COUNTA(A378:F378)=0,"",IF(OR(NOT(ISNUMBER(E378)),E378&lt;'Inputs'!$B$8,E378&gt;'Inputs'!$B$6),"Resolve","No issue"))</x:f>
        <x:v>No issue</x:v>
      </x:c>
    </x:row>
    <x:row r="379" ht="25" customHeight="1">
      <x:c r="A379" s="6" t="str">
        <x:v>C-374</x:v>
      </x:c>
      <x:c r="B379" s="6" t="str">
        <x:v>A-374</x:v>
      </x:c>
      <x:c r="C379" s="6" t="str">
        <x:v>Delivered</x:v>
      </x:c>
      <x:c r="D379" s="6" t="str">
        <x:v>PROOF-374</x:v>
      </x:c>
      <x:c r="E379" s="7" t="n">
        <x:v>46307</x:v>
      </x:c>
      <x:c r="F379" s="6" t="str">
        <x:v>SRC-CLAIM-374</x:v>
      </x:c>
      <x:c r="G379" s="2" t="str">
        <x:f>IF(COUNTA(A379:F379)=0,"",IF(OR(A379="",B379="",COUNTIFS($A$6:$A$435,A379)&lt;&gt;1,COUNTIFS($B$6:$B$435,B379)&lt;&gt;1,COUNTIFS('Orders'!$A$6:$A$505,B379,'Orders'!$B$6:$B$505,'Inputs'!$B$5)&lt;&gt;1,AND(C379&lt;&gt;"Delivered",C379&lt;&gt;"Failed")),"Resolve","No issue"))</x:f>
        <x:v>No issue</x:v>
      </x:c>
      <x:c r="H379" s="2" t="str">
        <x:f>IF(COUNTA(A379:F379)=0,"",IF(AND(C379="Delivered",D379=""),"Resolve","No issue"))</x:f>
        <x:v>No issue</x:v>
      </x:c>
      <x:c r="I379" s="2" t="str">
        <x:f>IF(COUNTA(A379:F379)=0,"",IF(OR(NOT(ISNUMBER(E379)),E379&lt;'Inputs'!$B$8,E379&gt;'Inputs'!$B$6),"Resolve","No issue"))</x:f>
        <x:v>No issue</x:v>
      </x:c>
    </x:row>
    <x:row r="380" ht="25" customHeight="1">
      <x:c r="A380" s="6" t="str">
        <x:v>C-375</x:v>
      </x:c>
      <x:c r="B380" s="6" t="str">
        <x:v>A-375</x:v>
      </x:c>
      <x:c r="C380" s="6" t="str">
        <x:v>Delivered</x:v>
      </x:c>
      <x:c r="D380" s="6" t="str">
        <x:v>PROOF-375</x:v>
      </x:c>
      <x:c r="E380" s="7" t="n">
        <x:v>46307</x:v>
      </x:c>
      <x:c r="F380" s="6" t="str">
        <x:v>SRC-CLAIM-375</x:v>
      </x:c>
      <x:c r="G380" s="2" t="str">
        <x:f>IF(COUNTA(A380:F380)=0,"",IF(OR(A380="",B380="",COUNTIFS($A$6:$A$435,A380)&lt;&gt;1,COUNTIFS($B$6:$B$435,B380)&lt;&gt;1,COUNTIFS('Orders'!$A$6:$A$505,B380,'Orders'!$B$6:$B$505,'Inputs'!$B$5)&lt;&gt;1,AND(C380&lt;&gt;"Delivered",C380&lt;&gt;"Failed")),"Resolve","No issue"))</x:f>
        <x:v>No issue</x:v>
      </x:c>
      <x:c r="H380" s="2" t="str">
        <x:f>IF(COUNTA(A380:F380)=0,"",IF(AND(C380="Delivered",D380=""),"Resolve","No issue"))</x:f>
        <x:v>No issue</x:v>
      </x:c>
      <x:c r="I380" s="2" t="str">
        <x:f>IF(COUNTA(A380:F380)=0,"",IF(OR(NOT(ISNUMBER(E380)),E380&lt;'Inputs'!$B$8,E380&gt;'Inputs'!$B$6),"Resolve","No issue"))</x:f>
        <x:v>No issue</x:v>
      </x:c>
    </x:row>
    <x:row r="381" ht="25" customHeight="1">
      <x:c r="A381" s="6" t="str">
        <x:v>C-376</x:v>
      </x:c>
      <x:c r="B381" s="6" t="str">
        <x:v>A-376</x:v>
      </x:c>
      <x:c r="C381" s="6" t="str">
        <x:v>Delivered</x:v>
      </x:c>
      <x:c r="D381" s="6" t="str">
        <x:v>PROOF-376</x:v>
      </x:c>
      <x:c r="E381" s="7" t="n">
        <x:v>46307</x:v>
      </x:c>
      <x:c r="F381" s="6" t="str">
        <x:v>SRC-CLAIM-376</x:v>
      </x:c>
      <x:c r="G381" s="2" t="str">
        <x:f>IF(COUNTA(A381:F381)=0,"",IF(OR(A381="",B381="",COUNTIFS($A$6:$A$435,A381)&lt;&gt;1,COUNTIFS($B$6:$B$435,B381)&lt;&gt;1,COUNTIFS('Orders'!$A$6:$A$505,B381,'Orders'!$B$6:$B$505,'Inputs'!$B$5)&lt;&gt;1,AND(C381&lt;&gt;"Delivered",C381&lt;&gt;"Failed")),"Resolve","No issue"))</x:f>
        <x:v>No issue</x:v>
      </x:c>
      <x:c r="H381" s="2" t="str">
        <x:f>IF(COUNTA(A381:F381)=0,"",IF(AND(C381="Delivered",D381=""),"Resolve","No issue"))</x:f>
        <x:v>No issue</x:v>
      </x:c>
      <x:c r="I381" s="2" t="str">
        <x:f>IF(COUNTA(A381:F381)=0,"",IF(OR(NOT(ISNUMBER(E381)),E381&lt;'Inputs'!$B$8,E381&gt;'Inputs'!$B$6),"Resolve","No issue"))</x:f>
        <x:v>No issue</x:v>
      </x:c>
    </x:row>
    <x:row r="382" ht="25" customHeight="1">
      <x:c r="A382" s="6" t="str">
        <x:v>C-377</x:v>
      </x:c>
      <x:c r="B382" s="6" t="str">
        <x:v>A-377</x:v>
      </x:c>
      <x:c r="C382" s="6" t="str">
        <x:v>Delivered</x:v>
      </x:c>
      <x:c r="D382" s="6" t="str">
        <x:v>PROOF-377</x:v>
      </x:c>
      <x:c r="E382" s="7" t="n">
        <x:v>46307</x:v>
      </x:c>
      <x:c r="F382" s="6" t="str">
        <x:v>SRC-CLAIM-377</x:v>
      </x:c>
      <x:c r="G382" s="2" t="str">
        <x:f>IF(COUNTA(A382:F382)=0,"",IF(OR(A382="",B382="",COUNTIFS($A$6:$A$435,A382)&lt;&gt;1,COUNTIFS($B$6:$B$435,B382)&lt;&gt;1,COUNTIFS('Orders'!$A$6:$A$505,B382,'Orders'!$B$6:$B$505,'Inputs'!$B$5)&lt;&gt;1,AND(C382&lt;&gt;"Delivered",C382&lt;&gt;"Failed")),"Resolve","No issue"))</x:f>
        <x:v>No issue</x:v>
      </x:c>
      <x:c r="H382" s="2" t="str">
        <x:f>IF(COUNTA(A382:F382)=0,"",IF(AND(C382="Delivered",D382=""),"Resolve","No issue"))</x:f>
        <x:v>No issue</x:v>
      </x:c>
      <x:c r="I382" s="2" t="str">
        <x:f>IF(COUNTA(A382:F382)=0,"",IF(OR(NOT(ISNUMBER(E382)),E382&lt;'Inputs'!$B$8,E382&gt;'Inputs'!$B$6),"Resolve","No issue"))</x:f>
        <x:v>No issue</x:v>
      </x:c>
    </x:row>
    <x:row r="383" ht="25" customHeight="1">
      <x:c r="A383" s="6" t="str">
        <x:v>C-378</x:v>
      </x:c>
      <x:c r="B383" s="6" t="str">
        <x:v>A-378</x:v>
      </x:c>
      <x:c r="C383" s="6" t="str">
        <x:v>Delivered</x:v>
      </x:c>
      <x:c r="D383" s="6" t="str">
        <x:v>PROOF-378</x:v>
      </x:c>
      <x:c r="E383" s="7" t="n">
        <x:v>46307</x:v>
      </x:c>
      <x:c r="F383" s="6" t="str">
        <x:v>SRC-CLAIM-378</x:v>
      </x:c>
      <x:c r="G383" s="2" t="str">
        <x:f>IF(COUNTA(A383:F383)=0,"",IF(OR(A383="",B383="",COUNTIFS($A$6:$A$435,A383)&lt;&gt;1,COUNTIFS($B$6:$B$435,B383)&lt;&gt;1,COUNTIFS('Orders'!$A$6:$A$505,B383,'Orders'!$B$6:$B$505,'Inputs'!$B$5)&lt;&gt;1,AND(C383&lt;&gt;"Delivered",C383&lt;&gt;"Failed")),"Resolve","No issue"))</x:f>
        <x:v>No issue</x:v>
      </x:c>
      <x:c r="H383" s="2" t="str">
        <x:f>IF(COUNTA(A383:F383)=0,"",IF(AND(C383="Delivered",D383=""),"Resolve","No issue"))</x:f>
        <x:v>No issue</x:v>
      </x:c>
      <x:c r="I383" s="2" t="str">
        <x:f>IF(COUNTA(A383:F383)=0,"",IF(OR(NOT(ISNUMBER(E383)),E383&lt;'Inputs'!$B$8,E383&gt;'Inputs'!$B$6),"Resolve","No issue"))</x:f>
        <x:v>No issue</x:v>
      </x:c>
    </x:row>
    <x:row r="384" ht="25" customHeight="1">
      <x:c r="A384" s="6" t="str">
        <x:v>C-379</x:v>
      </x:c>
      <x:c r="B384" s="6" t="str">
        <x:v>A-379</x:v>
      </x:c>
      <x:c r="C384" s="6" t="str">
        <x:v>Delivered</x:v>
      </x:c>
      <x:c r="D384" s="6" t="str">
        <x:v>PROOF-379</x:v>
      </x:c>
      <x:c r="E384" s="7" t="n">
        <x:v>46307</x:v>
      </x:c>
      <x:c r="F384" s="6" t="str">
        <x:v>SRC-CLAIM-379</x:v>
      </x:c>
      <x:c r="G384" s="2" t="str">
        <x:f>IF(COUNTA(A384:F384)=0,"",IF(OR(A384="",B384="",COUNTIFS($A$6:$A$435,A384)&lt;&gt;1,COUNTIFS($B$6:$B$435,B384)&lt;&gt;1,COUNTIFS('Orders'!$A$6:$A$505,B384,'Orders'!$B$6:$B$505,'Inputs'!$B$5)&lt;&gt;1,AND(C384&lt;&gt;"Delivered",C384&lt;&gt;"Failed")),"Resolve","No issue"))</x:f>
        <x:v>No issue</x:v>
      </x:c>
      <x:c r="H384" s="2" t="str">
        <x:f>IF(COUNTA(A384:F384)=0,"",IF(AND(C384="Delivered",D384=""),"Resolve","No issue"))</x:f>
        <x:v>No issue</x:v>
      </x:c>
      <x:c r="I384" s="2" t="str">
        <x:f>IF(COUNTA(A384:F384)=0,"",IF(OR(NOT(ISNUMBER(E384)),E384&lt;'Inputs'!$B$8,E384&gt;'Inputs'!$B$6),"Resolve","No issue"))</x:f>
        <x:v>No issue</x:v>
      </x:c>
    </x:row>
    <x:row r="385" ht="25" customHeight="1">
      <x:c r="A385" s="6" t="str">
        <x:v>C-380</x:v>
      </x:c>
      <x:c r="B385" s="6" t="str">
        <x:v>A-380</x:v>
      </x:c>
      <x:c r="C385" s="6" t="str">
        <x:v>Delivered</x:v>
      </x:c>
      <x:c r="D385" s="6" t="str">
        <x:v>PROOF-380</x:v>
      </x:c>
      <x:c r="E385" s="7" t="n">
        <x:v>46307</x:v>
      </x:c>
      <x:c r="F385" s="6" t="str">
        <x:v>SRC-CLAIM-380</x:v>
      </x:c>
      <x:c r="G385" s="2" t="str">
        <x:f>IF(COUNTA(A385:F385)=0,"",IF(OR(A385="",B385="",COUNTIFS($A$6:$A$435,A385)&lt;&gt;1,COUNTIFS($B$6:$B$435,B385)&lt;&gt;1,COUNTIFS('Orders'!$A$6:$A$505,B385,'Orders'!$B$6:$B$505,'Inputs'!$B$5)&lt;&gt;1,AND(C385&lt;&gt;"Delivered",C385&lt;&gt;"Failed")),"Resolve","No issue"))</x:f>
        <x:v>No issue</x:v>
      </x:c>
      <x:c r="H385" s="2" t="str">
        <x:f>IF(COUNTA(A385:F385)=0,"",IF(AND(C385="Delivered",D385=""),"Resolve","No issue"))</x:f>
        <x:v>No issue</x:v>
      </x:c>
      <x:c r="I385" s="2" t="str">
        <x:f>IF(COUNTA(A385:F385)=0,"",IF(OR(NOT(ISNUMBER(E385)),E385&lt;'Inputs'!$B$8,E385&gt;'Inputs'!$B$6),"Resolve","No issue"))</x:f>
        <x:v>No issue</x:v>
      </x:c>
    </x:row>
    <x:row r="386" ht="25" customHeight="1">
      <x:c r="A386" s="6" t="str">
        <x:v>C-381</x:v>
      </x:c>
      <x:c r="B386" s="6" t="str">
        <x:v>A-381</x:v>
      </x:c>
      <x:c r="C386" s="6" t="str">
        <x:v>Delivered</x:v>
      </x:c>
      <x:c r="D386" s="6" t="str">
        <x:v>PROOF-381</x:v>
      </x:c>
      <x:c r="E386" s="7" t="n">
        <x:v>46307</x:v>
      </x:c>
      <x:c r="F386" s="6" t="str">
        <x:v>SRC-CLAIM-381</x:v>
      </x:c>
      <x:c r="G386" s="2" t="str">
        <x:f>IF(COUNTA(A386:F386)=0,"",IF(OR(A386="",B386="",COUNTIFS($A$6:$A$435,A386)&lt;&gt;1,COUNTIFS($B$6:$B$435,B386)&lt;&gt;1,COUNTIFS('Orders'!$A$6:$A$505,B386,'Orders'!$B$6:$B$505,'Inputs'!$B$5)&lt;&gt;1,AND(C386&lt;&gt;"Delivered",C386&lt;&gt;"Failed")),"Resolve","No issue"))</x:f>
        <x:v>No issue</x:v>
      </x:c>
      <x:c r="H386" s="2" t="str">
        <x:f>IF(COUNTA(A386:F386)=0,"",IF(AND(C386="Delivered",D386=""),"Resolve","No issue"))</x:f>
        <x:v>No issue</x:v>
      </x:c>
      <x:c r="I386" s="2" t="str">
        <x:f>IF(COUNTA(A386:F386)=0,"",IF(OR(NOT(ISNUMBER(E386)),E386&lt;'Inputs'!$B$8,E386&gt;'Inputs'!$B$6),"Resolve","No issue"))</x:f>
        <x:v>No issue</x:v>
      </x:c>
    </x:row>
    <x:row r="387" ht="25" customHeight="1">
      <x:c r="A387" s="6" t="str">
        <x:v>C-382</x:v>
      </x:c>
      <x:c r="B387" s="6" t="str">
        <x:v>A-382</x:v>
      </x:c>
      <x:c r="C387" s="6" t="str">
        <x:v>Delivered</x:v>
      </x:c>
      <x:c r="D387" s="6" t="str">
        <x:v>PROOF-382</x:v>
      </x:c>
      <x:c r="E387" s="7" t="n">
        <x:v>46307</x:v>
      </x:c>
      <x:c r="F387" s="6" t="str">
        <x:v>SRC-CLAIM-382</x:v>
      </x:c>
      <x:c r="G387" s="2" t="str">
        <x:f>IF(COUNTA(A387:F387)=0,"",IF(OR(A387="",B387="",COUNTIFS($A$6:$A$435,A387)&lt;&gt;1,COUNTIFS($B$6:$B$435,B387)&lt;&gt;1,COUNTIFS('Orders'!$A$6:$A$505,B387,'Orders'!$B$6:$B$505,'Inputs'!$B$5)&lt;&gt;1,AND(C387&lt;&gt;"Delivered",C387&lt;&gt;"Failed")),"Resolve","No issue"))</x:f>
        <x:v>No issue</x:v>
      </x:c>
      <x:c r="H387" s="2" t="str">
        <x:f>IF(COUNTA(A387:F387)=0,"",IF(AND(C387="Delivered",D387=""),"Resolve","No issue"))</x:f>
        <x:v>No issue</x:v>
      </x:c>
      <x:c r="I387" s="2" t="str">
        <x:f>IF(COUNTA(A387:F387)=0,"",IF(OR(NOT(ISNUMBER(E387)),E387&lt;'Inputs'!$B$8,E387&gt;'Inputs'!$B$6),"Resolve","No issue"))</x:f>
        <x:v>No issue</x:v>
      </x:c>
    </x:row>
    <x:row r="388" ht="25" customHeight="1">
      <x:c r="A388" s="6" t="str">
        <x:v>C-383</x:v>
      </x:c>
      <x:c r="B388" s="6" t="str">
        <x:v>A-383</x:v>
      </x:c>
      <x:c r="C388" s="6" t="str">
        <x:v>Delivered</x:v>
      </x:c>
      <x:c r="D388" s="6" t="str">
        <x:v>PROOF-383</x:v>
      </x:c>
      <x:c r="E388" s="7" t="n">
        <x:v>46307</x:v>
      </x:c>
      <x:c r="F388" s="6" t="str">
        <x:v>SRC-CLAIM-383</x:v>
      </x:c>
      <x:c r="G388" s="2" t="str">
        <x:f>IF(COUNTA(A388:F388)=0,"",IF(OR(A388="",B388="",COUNTIFS($A$6:$A$435,A388)&lt;&gt;1,COUNTIFS($B$6:$B$435,B388)&lt;&gt;1,COUNTIFS('Orders'!$A$6:$A$505,B388,'Orders'!$B$6:$B$505,'Inputs'!$B$5)&lt;&gt;1,AND(C388&lt;&gt;"Delivered",C388&lt;&gt;"Failed")),"Resolve","No issue"))</x:f>
        <x:v>No issue</x:v>
      </x:c>
      <x:c r="H388" s="2" t="str">
        <x:f>IF(COUNTA(A388:F388)=0,"",IF(AND(C388="Delivered",D388=""),"Resolve","No issue"))</x:f>
        <x:v>No issue</x:v>
      </x:c>
      <x:c r="I388" s="2" t="str">
        <x:f>IF(COUNTA(A388:F388)=0,"",IF(OR(NOT(ISNUMBER(E388)),E388&lt;'Inputs'!$B$8,E388&gt;'Inputs'!$B$6),"Resolve","No issue"))</x:f>
        <x:v>No issue</x:v>
      </x:c>
    </x:row>
    <x:row r="389" ht="25" customHeight="1">
      <x:c r="A389" s="6" t="str">
        <x:v>C-384</x:v>
      </x:c>
      <x:c r="B389" s="6" t="str">
        <x:v>A-384</x:v>
      </x:c>
      <x:c r="C389" s="6" t="str">
        <x:v>Delivered</x:v>
      </x:c>
      <x:c r="D389" s="6" t="str">
        <x:v>PROOF-384</x:v>
      </x:c>
      <x:c r="E389" s="7" t="n">
        <x:v>46307</x:v>
      </x:c>
      <x:c r="F389" s="6" t="str">
        <x:v>SRC-CLAIM-384</x:v>
      </x:c>
      <x:c r="G389" s="2" t="str">
        <x:f>IF(COUNTA(A389:F389)=0,"",IF(OR(A389="",B389="",COUNTIFS($A$6:$A$435,A389)&lt;&gt;1,COUNTIFS($B$6:$B$435,B389)&lt;&gt;1,COUNTIFS('Orders'!$A$6:$A$505,B389,'Orders'!$B$6:$B$505,'Inputs'!$B$5)&lt;&gt;1,AND(C389&lt;&gt;"Delivered",C389&lt;&gt;"Failed")),"Resolve","No issue"))</x:f>
        <x:v>No issue</x:v>
      </x:c>
      <x:c r="H389" s="2" t="str">
        <x:f>IF(COUNTA(A389:F389)=0,"",IF(AND(C389="Delivered",D389=""),"Resolve","No issue"))</x:f>
        <x:v>No issue</x:v>
      </x:c>
      <x:c r="I389" s="2" t="str">
        <x:f>IF(COUNTA(A389:F389)=0,"",IF(OR(NOT(ISNUMBER(E389)),E389&lt;'Inputs'!$B$8,E389&gt;'Inputs'!$B$6),"Resolve","No issue"))</x:f>
        <x:v>No issue</x:v>
      </x:c>
    </x:row>
    <x:row r="390" ht="25" customHeight="1">
      <x:c r="A390" s="6" t="str">
        <x:v>C-385</x:v>
      </x:c>
      <x:c r="B390" s="6" t="str">
        <x:v>A-385</x:v>
      </x:c>
      <x:c r="C390" s="6" t="str">
        <x:v>Delivered</x:v>
      </x:c>
      <x:c r="D390" s="6" t="str">
        <x:v>PROOF-385</x:v>
      </x:c>
      <x:c r="E390" s="7" t="n">
        <x:v>46307</x:v>
      </x:c>
      <x:c r="F390" s="6" t="str">
        <x:v>SRC-CLAIM-385</x:v>
      </x:c>
      <x:c r="G390" s="2" t="str">
        <x:f>IF(COUNTA(A390:F390)=0,"",IF(OR(A390="",B390="",COUNTIFS($A$6:$A$435,A390)&lt;&gt;1,COUNTIFS($B$6:$B$435,B390)&lt;&gt;1,COUNTIFS('Orders'!$A$6:$A$505,B390,'Orders'!$B$6:$B$505,'Inputs'!$B$5)&lt;&gt;1,AND(C390&lt;&gt;"Delivered",C390&lt;&gt;"Failed")),"Resolve","No issue"))</x:f>
        <x:v>No issue</x:v>
      </x:c>
      <x:c r="H390" s="2" t="str">
        <x:f>IF(COUNTA(A390:F390)=0,"",IF(AND(C390="Delivered",D390=""),"Resolve","No issue"))</x:f>
        <x:v>No issue</x:v>
      </x:c>
      <x:c r="I390" s="2" t="str">
        <x:f>IF(COUNTA(A390:F390)=0,"",IF(OR(NOT(ISNUMBER(E390)),E390&lt;'Inputs'!$B$8,E390&gt;'Inputs'!$B$6),"Resolve","No issue"))</x:f>
        <x:v>No issue</x:v>
      </x:c>
    </x:row>
    <x:row r="391" ht="25" customHeight="1">
      <x:c r="A391" s="6" t="str">
        <x:v>C-386</x:v>
      </x:c>
      <x:c r="B391" s="6" t="str">
        <x:v>A-386</x:v>
      </x:c>
      <x:c r="C391" s="6" t="str">
        <x:v>Delivered</x:v>
      </x:c>
      <x:c r="D391" s="6" t="str">
        <x:v>PROOF-386</x:v>
      </x:c>
      <x:c r="E391" s="7" t="n">
        <x:v>46307</x:v>
      </x:c>
      <x:c r="F391" s="6" t="str">
        <x:v>SRC-CLAIM-386</x:v>
      </x:c>
      <x:c r="G391" s="2" t="str">
        <x:f>IF(COUNTA(A391:F391)=0,"",IF(OR(A391="",B391="",COUNTIFS($A$6:$A$435,A391)&lt;&gt;1,COUNTIFS($B$6:$B$435,B391)&lt;&gt;1,COUNTIFS('Orders'!$A$6:$A$505,B391,'Orders'!$B$6:$B$505,'Inputs'!$B$5)&lt;&gt;1,AND(C391&lt;&gt;"Delivered",C391&lt;&gt;"Failed")),"Resolve","No issue"))</x:f>
        <x:v>No issue</x:v>
      </x:c>
      <x:c r="H391" s="2" t="str">
        <x:f>IF(COUNTA(A391:F391)=0,"",IF(AND(C391="Delivered",D391=""),"Resolve","No issue"))</x:f>
        <x:v>No issue</x:v>
      </x:c>
      <x:c r="I391" s="2" t="str">
        <x:f>IF(COUNTA(A391:F391)=0,"",IF(OR(NOT(ISNUMBER(E391)),E391&lt;'Inputs'!$B$8,E391&gt;'Inputs'!$B$6),"Resolve","No issue"))</x:f>
        <x:v>No issue</x:v>
      </x:c>
    </x:row>
    <x:row r="392" ht="25" customHeight="1">
      <x:c r="A392" s="6" t="str">
        <x:v>C-387</x:v>
      </x:c>
      <x:c r="B392" s="6" t="str">
        <x:v>A-387</x:v>
      </x:c>
      <x:c r="C392" s="6" t="str">
        <x:v>Delivered</x:v>
      </x:c>
      <x:c r="D392" s="6" t="str">
        <x:v>PROOF-387</x:v>
      </x:c>
      <x:c r="E392" s="7" t="n">
        <x:v>46307</x:v>
      </x:c>
      <x:c r="F392" s="6" t="str">
        <x:v>SRC-CLAIM-387</x:v>
      </x:c>
      <x:c r="G392" s="2" t="str">
        <x:f>IF(COUNTA(A392:F392)=0,"",IF(OR(A392="",B392="",COUNTIFS($A$6:$A$435,A392)&lt;&gt;1,COUNTIFS($B$6:$B$435,B392)&lt;&gt;1,COUNTIFS('Orders'!$A$6:$A$505,B392,'Orders'!$B$6:$B$505,'Inputs'!$B$5)&lt;&gt;1,AND(C392&lt;&gt;"Delivered",C392&lt;&gt;"Failed")),"Resolve","No issue"))</x:f>
        <x:v>No issue</x:v>
      </x:c>
      <x:c r="H392" s="2" t="str">
        <x:f>IF(COUNTA(A392:F392)=0,"",IF(AND(C392="Delivered",D392=""),"Resolve","No issue"))</x:f>
        <x:v>No issue</x:v>
      </x:c>
      <x:c r="I392" s="2" t="str">
        <x:f>IF(COUNTA(A392:F392)=0,"",IF(OR(NOT(ISNUMBER(E392)),E392&lt;'Inputs'!$B$8,E392&gt;'Inputs'!$B$6),"Resolve","No issue"))</x:f>
        <x:v>No issue</x:v>
      </x:c>
    </x:row>
    <x:row r="393" ht="25" customHeight="1">
      <x:c r="A393" s="6" t="str">
        <x:v>C-388</x:v>
      </x:c>
      <x:c r="B393" s="6" t="str">
        <x:v>A-388</x:v>
      </x:c>
      <x:c r="C393" s="6" t="str">
        <x:v>Delivered</x:v>
      </x:c>
      <x:c r="D393" s="6" t="str">
        <x:v>PROOF-388</x:v>
      </x:c>
      <x:c r="E393" s="7" t="n">
        <x:v>46307</x:v>
      </x:c>
      <x:c r="F393" s="6" t="str">
        <x:v>SRC-CLAIM-388</x:v>
      </x:c>
      <x:c r="G393" s="2" t="str">
        <x:f>IF(COUNTA(A393:F393)=0,"",IF(OR(A393="",B393="",COUNTIFS($A$6:$A$435,A393)&lt;&gt;1,COUNTIFS($B$6:$B$435,B393)&lt;&gt;1,COUNTIFS('Orders'!$A$6:$A$505,B393,'Orders'!$B$6:$B$505,'Inputs'!$B$5)&lt;&gt;1,AND(C393&lt;&gt;"Delivered",C393&lt;&gt;"Failed")),"Resolve","No issue"))</x:f>
        <x:v>No issue</x:v>
      </x:c>
      <x:c r="H393" s="2" t="str">
        <x:f>IF(COUNTA(A393:F393)=0,"",IF(AND(C393="Delivered",D393=""),"Resolve","No issue"))</x:f>
        <x:v>No issue</x:v>
      </x:c>
      <x:c r="I393" s="2" t="str">
        <x:f>IF(COUNTA(A393:F393)=0,"",IF(OR(NOT(ISNUMBER(E393)),E393&lt;'Inputs'!$B$8,E393&gt;'Inputs'!$B$6),"Resolve","No issue"))</x:f>
        <x:v>No issue</x:v>
      </x:c>
    </x:row>
    <x:row r="394" ht="25" customHeight="1">
      <x:c r="A394" s="6" t="str">
        <x:v>C-389</x:v>
      </x:c>
      <x:c r="B394" s="6" t="str">
        <x:v>A-389</x:v>
      </x:c>
      <x:c r="C394" s="6" t="str">
        <x:v>Delivered</x:v>
      </x:c>
      <x:c r="D394" s="6" t="str">
        <x:v>PROOF-389</x:v>
      </x:c>
      <x:c r="E394" s="7" t="n">
        <x:v>46307</x:v>
      </x:c>
      <x:c r="F394" s="6" t="str">
        <x:v>SRC-CLAIM-389</x:v>
      </x:c>
      <x:c r="G394" s="2" t="str">
        <x:f>IF(COUNTA(A394:F394)=0,"",IF(OR(A394="",B394="",COUNTIFS($A$6:$A$435,A394)&lt;&gt;1,COUNTIFS($B$6:$B$435,B394)&lt;&gt;1,COUNTIFS('Orders'!$A$6:$A$505,B394,'Orders'!$B$6:$B$505,'Inputs'!$B$5)&lt;&gt;1,AND(C394&lt;&gt;"Delivered",C394&lt;&gt;"Failed")),"Resolve","No issue"))</x:f>
        <x:v>No issue</x:v>
      </x:c>
      <x:c r="H394" s="2" t="str">
        <x:f>IF(COUNTA(A394:F394)=0,"",IF(AND(C394="Delivered",D394=""),"Resolve","No issue"))</x:f>
        <x:v>No issue</x:v>
      </x:c>
      <x:c r="I394" s="2" t="str">
        <x:f>IF(COUNTA(A394:F394)=0,"",IF(OR(NOT(ISNUMBER(E394)),E394&lt;'Inputs'!$B$8,E394&gt;'Inputs'!$B$6),"Resolve","No issue"))</x:f>
        <x:v>No issue</x:v>
      </x:c>
    </x:row>
    <x:row r="395" ht="25" customHeight="1">
      <x:c r="A395" s="6" t="str">
        <x:v>C-390</x:v>
      </x:c>
      <x:c r="B395" s="6" t="str">
        <x:v>A-390</x:v>
      </x:c>
      <x:c r="C395" s="6" t="str">
        <x:v>Delivered</x:v>
      </x:c>
      <x:c r="D395" s="6" t="str">
        <x:v>PROOF-390</x:v>
      </x:c>
      <x:c r="E395" s="7" t="n">
        <x:v>46307</x:v>
      </x:c>
      <x:c r="F395" s="6" t="str">
        <x:v>SRC-CLAIM-390</x:v>
      </x:c>
      <x:c r="G395" s="2" t="str">
        <x:f>IF(COUNTA(A395:F395)=0,"",IF(OR(A395="",B395="",COUNTIFS($A$6:$A$435,A395)&lt;&gt;1,COUNTIFS($B$6:$B$435,B395)&lt;&gt;1,COUNTIFS('Orders'!$A$6:$A$505,B395,'Orders'!$B$6:$B$505,'Inputs'!$B$5)&lt;&gt;1,AND(C395&lt;&gt;"Delivered",C395&lt;&gt;"Failed")),"Resolve","No issue"))</x:f>
        <x:v>No issue</x:v>
      </x:c>
      <x:c r="H395" s="2" t="str">
        <x:f>IF(COUNTA(A395:F395)=0,"",IF(AND(C395="Delivered",D395=""),"Resolve","No issue"))</x:f>
        <x:v>No issue</x:v>
      </x:c>
      <x:c r="I395" s="2" t="str">
        <x:f>IF(COUNTA(A395:F395)=0,"",IF(OR(NOT(ISNUMBER(E395)),E395&lt;'Inputs'!$B$8,E395&gt;'Inputs'!$B$6),"Resolve","No issue"))</x:f>
        <x:v>No issue</x:v>
      </x:c>
    </x:row>
    <x:row r="396" ht="25" customHeight="1">
      <x:c r="A396" s="6" t="str">
        <x:v>C-391</x:v>
      </x:c>
      <x:c r="B396" s="6" t="str">
        <x:v>A-391</x:v>
      </x:c>
      <x:c r="C396" s="6" t="str">
        <x:v>Delivered</x:v>
      </x:c>
      <x:c r="D396" s="6" t="str">
        <x:v>PROOF-391</x:v>
      </x:c>
      <x:c r="E396" s="7" t="n">
        <x:v>46307</x:v>
      </x:c>
      <x:c r="F396" s="6" t="str">
        <x:v>SRC-CLAIM-391</x:v>
      </x:c>
      <x:c r="G396" s="2" t="str">
        <x:f>IF(COUNTA(A396:F396)=0,"",IF(OR(A396="",B396="",COUNTIFS($A$6:$A$435,A396)&lt;&gt;1,COUNTIFS($B$6:$B$435,B396)&lt;&gt;1,COUNTIFS('Orders'!$A$6:$A$505,B396,'Orders'!$B$6:$B$505,'Inputs'!$B$5)&lt;&gt;1,AND(C396&lt;&gt;"Delivered",C396&lt;&gt;"Failed")),"Resolve","No issue"))</x:f>
        <x:v>No issue</x:v>
      </x:c>
      <x:c r="H396" s="2" t="str">
        <x:f>IF(COUNTA(A396:F396)=0,"",IF(AND(C396="Delivered",D396=""),"Resolve","No issue"))</x:f>
        <x:v>No issue</x:v>
      </x:c>
      <x:c r="I396" s="2" t="str">
        <x:f>IF(COUNTA(A396:F396)=0,"",IF(OR(NOT(ISNUMBER(E396)),E396&lt;'Inputs'!$B$8,E396&gt;'Inputs'!$B$6),"Resolve","No issue"))</x:f>
        <x:v>No issue</x:v>
      </x:c>
    </x:row>
    <x:row r="397" ht="25" customHeight="1">
      <x:c r="A397" s="6" t="str">
        <x:v>C-392</x:v>
      </x:c>
      <x:c r="B397" s="6" t="str">
        <x:v>A-392</x:v>
      </x:c>
      <x:c r="C397" s="6" t="str">
        <x:v>Delivered</x:v>
      </x:c>
      <x:c r="D397" s="6" t="str">
        <x:v>PROOF-392</x:v>
      </x:c>
      <x:c r="E397" s="7" t="n">
        <x:v>46307</x:v>
      </x:c>
      <x:c r="F397" s="6" t="str">
        <x:v>SRC-CLAIM-392</x:v>
      </x:c>
      <x:c r="G397" s="2" t="str">
        <x:f>IF(COUNTA(A397:F397)=0,"",IF(OR(A397="",B397="",COUNTIFS($A$6:$A$435,A397)&lt;&gt;1,COUNTIFS($B$6:$B$435,B397)&lt;&gt;1,COUNTIFS('Orders'!$A$6:$A$505,B397,'Orders'!$B$6:$B$505,'Inputs'!$B$5)&lt;&gt;1,AND(C397&lt;&gt;"Delivered",C397&lt;&gt;"Failed")),"Resolve","No issue"))</x:f>
        <x:v>No issue</x:v>
      </x:c>
      <x:c r="H397" s="2" t="str">
        <x:f>IF(COUNTA(A397:F397)=0,"",IF(AND(C397="Delivered",D397=""),"Resolve","No issue"))</x:f>
        <x:v>No issue</x:v>
      </x:c>
      <x:c r="I397" s="2" t="str">
        <x:f>IF(COUNTA(A397:F397)=0,"",IF(OR(NOT(ISNUMBER(E397)),E397&lt;'Inputs'!$B$8,E397&gt;'Inputs'!$B$6),"Resolve","No issue"))</x:f>
        <x:v>No issue</x:v>
      </x:c>
    </x:row>
    <x:row r="398" ht="25" customHeight="1">
      <x:c r="A398" s="6" t="str">
        <x:v>C-393</x:v>
      </x:c>
      <x:c r="B398" s="6" t="str">
        <x:v>A-393</x:v>
      </x:c>
      <x:c r="C398" s="6" t="str">
        <x:v>Delivered</x:v>
      </x:c>
      <x:c r="D398" s="6" t="str">
        <x:v>PROOF-393</x:v>
      </x:c>
      <x:c r="E398" s="7" t="n">
        <x:v>46307</x:v>
      </x:c>
      <x:c r="F398" s="6" t="str">
        <x:v>SRC-CLAIM-393</x:v>
      </x:c>
      <x:c r="G398" s="2" t="str">
        <x:f>IF(COUNTA(A398:F398)=0,"",IF(OR(A398="",B398="",COUNTIFS($A$6:$A$435,A398)&lt;&gt;1,COUNTIFS($B$6:$B$435,B398)&lt;&gt;1,COUNTIFS('Orders'!$A$6:$A$505,B398,'Orders'!$B$6:$B$505,'Inputs'!$B$5)&lt;&gt;1,AND(C398&lt;&gt;"Delivered",C398&lt;&gt;"Failed")),"Resolve","No issue"))</x:f>
        <x:v>No issue</x:v>
      </x:c>
      <x:c r="H398" s="2" t="str">
        <x:f>IF(COUNTA(A398:F398)=0,"",IF(AND(C398="Delivered",D398=""),"Resolve","No issue"))</x:f>
        <x:v>No issue</x:v>
      </x:c>
      <x:c r="I398" s="2" t="str">
        <x:f>IF(COUNTA(A398:F398)=0,"",IF(OR(NOT(ISNUMBER(E398)),E398&lt;'Inputs'!$B$8,E398&gt;'Inputs'!$B$6),"Resolve","No issue"))</x:f>
        <x:v>No issue</x:v>
      </x:c>
    </x:row>
    <x:row r="399" ht="25" customHeight="1">
      <x:c r="A399" s="6" t="str">
        <x:v>C-394</x:v>
      </x:c>
      <x:c r="B399" s="6" t="str">
        <x:v>A-394</x:v>
      </x:c>
      <x:c r="C399" s="6" t="str">
        <x:v>Delivered</x:v>
      </x:c>
      <x:c r="D399" s="6" t="str">
        <x:v>PROOF-394</x:v>
      </x:c>
      <x:c r="E399" s="7" t="n">
        <x:v>46307</x:v>
      </x:c>
      <x:c r="F399" s="6" t="str">
        <x:v>SRC-CLAIM-394</x:v>
      </x:c>
      <x:c r="G399" s="2" t="str">
        <x:f>IF(COUNTA(A399:F399)=0,"",IF(OR(A399="",B399="",COUNTIFS($A$6:$A$435,A399)&lt;&gt;1,COUNTIFS($B$6:$B$435,B399)&lt;&gt;1,COUNTIFS('Orders'!$A$6:$A$505,B399,'Orders'!$B$6:$B$505,'Inputs'!$B$5)&lt;&gt;1,AND(C399&lt;&gt;"Delivered",C399&lt;&gt;"Failed")),"Resolve","No issue"))</x:f>
        <x:v>No issue</x:v>
      </x:c>
      <x:c r="H399" s="2" t="str">
        <x:f>IF(COUNTA(A399:F399)=0,"",IF(AND(C399="Delivered",D399=""),"Resolve","No issue"))</x:f>
        <x:v>No issue</x:v>
      </x:c>
      <x:c r="I399" s="2" t="str">
        <x:f>IF(COUNTA(A399:F399)=0,"",IF(OR(NOT(ISNUMBER(E399)),E399&lt;'Inputs'!$B$8,E399&gt;'Inputs'!$B$6),"Resolve","No issue"))</x:f>
        <x:v>No issue</x:v>
      </x:c>
    </x:row>
    <x:row r="400" ht="25" customHeight="1">
      <x:c r="A400" s="6" t="str">
        <x:v>C-395</x:v>
      </x:c>
      <x:c r="B400" s="6" t="str">
        <x:v>A-395</x:v>
      </x:c>
      <x:c r="C400" s="6" t="str">
        <x:v>Delivered</x:v>
      </x:c>
      <x:c r="D400" s="6" t="str">
        <x:v>PROOF-395</x:v>
      </x:c>
      <x:c r="E400" s="7" t="n">
        <x:v>46307</x:v>
      </x:c>
      <x:c r="F400" s="6" t="str">
        <x:v>SRC-CLAIM-395</x:v>
      </x:c>
      <x:c r="G400" s="2" t="str">
        <x:f>IF(COUNTA(A400:F400)=0,"",IF(OR(A400="",B400="",COUNTIFS($A$6:$A$435,A400)&lt;&gt;1,COUNTIFS($B$6:$B$435,B400)&lt;&gt;1,COUNTIFS('Orders'!$A$6:$A$505,B400,'Orders'!$B$6:$B$505,'Inputs'!$B$5)&lt;&gt;1,AND(C400&lt;&gt;"Delivered",C400&lt;&gt;"Failed")),"Resolve","No issue"))</x:f>
        <x:v>No issue</x:v>
      </x:c>
      <x:c r="H400" s="2" t="str">
        <x:f>IF(COUNTA(A400:F400)=0,"",IF(AND(C400="Delivered",D400=""),"Resolve","No issue"))</x:f>
        <x:v>No issue</x:v>
      </x:c>
      <x:c r="I400" s="2" t="str">
        <x:f>IF(COUNTA(A400:F400)=0,"",IF(OR(NOT(ISNUMBER(E400)),E400&lt;'Inputs'!$B$8,E400&gt;'Inputs'!$B$6),"Resolve","No issue"))</x:f>
        <x:v>No issue</x:v>
      </x:c>
    </x:row>
    <x:row r="401" ht="25" customHeight="1">
      <x:c r="A401" s="6" t="str">
        <x:v>C-396</x:v>
      </x:c>
      <x:c r="B401" s="6" t="str">
        <x:v>A-396</x:v>
      </x:c>
      <x:c r="C401" s="6" t="str">
        <x:v>Delivered</x:v>
      </x:c>
      <x:c r="D401" s="6" t="str">
        <x:v>PROOF-396</x:v>
      </x:c>
      <x:c r="E401" s="7" t="n">
        <x:v>46307</x:v>
      </x:c>
      <x:c r="F401" s="6" t="str">
        <x:v>SRC-CLAIM-396</x:v>
      </x:c>
      <x:c r="G401" s="2" t="str">
        <x:f>IF(COUNTA(A401:F401)=0,"",IF(OR(A401="",B401="",COUNTIFS($A$6:$A$435,A401)&lt;&gt;1,COUNTIFS($B$6:$B$435,B401)&lt;&gt;1,COUNTIFS('Orders'!$A$6:$A$505,B401,'Orders'!$B$6:$B$505,'Inputs'!$B$5)&lt;&gt;1,AND(C401&lt;&gt;"Delivered",C401&lt;&gt;"Failed")),"Resolve","No issue"))</x:f>
        <x:v>No issue</x:v>
      </x:c>
      <x:c r="H401" s="2" t="str">
        <x:f>IF(COUNTA(A401:F401)=0,"",IF(AND(C401="Delivered",D401=""),"Resolve","No issue"))</x:f>
        <x:v>No issue</x:v>
      </x:c>
      <x:c r="I401" s="2" t="str">
        <x:f>IF(COUNTA(A401:F401)=0,"",IF(OR(NOT(ISNUMBER(E401)),E401&lt;'Inputs'!$B$8,E401&gt;'Inputs'!$B$6),"Resolve","No issue"))</x:f>
        <x:v>No issue</x:v>
      </x:c>
    </x:row>
    <x:row r="402" ht="25" customHeight="1">
      <x:c r="A402" s="6" t="str">
        <x:v>C-397</x:v>
      </x:c>
      <x:c r="B402" s="6" t="str">
        <x:v>A-397</x:v>
      </x:c>
      <x:c r="C402" s="6" t="str">
        <x:v>Delivered</x:v>
      </x:c>
      <x:c r="D402" s="6" t="str">
        <x:v>PROOF-397</x:v>
      </x:c>
      <x:c r="E402" s="7" t="n">
        <x:v>46307</x:v>
      </x:c>
      <x:c r="F402" s="6" t="str">
        <x:v>SRC-CLAIM-397</x:v>
      </x:c>
      <x:c r="G402" s="2" t="str">
        <x:f>IF(COUNTA(A402:F402)=0,"",IF(OR(A402="",B402="",COUNTIFS($A$6:$A$435,A402)&lt;&gt;1,COUNTIFS($B$6:$B$435,B402)&lt;&gt;1,COUNTIFS('Orders'!$A$6:$A$505,B402,'Orders'!$B$6:$B$505,'Inputs'!$B$5)&lt;&gt;1,AND(C402&lt;&gt;"Delivered",C402&lt;&gt;"Failed")),"Resolve","No issue"))</x:f>
        <x:v>No issue</x:v>
      </x:c>
      <x:c r="H402" s="2" t="str">
        <x:f>IF(COUNTA(A402:F402)=0,"",IF(AND(C402="Delivered",D402=""),"Resolve","No issue"))</x:f>
        <x:v>No issue</x:v>
      </x:c>
      <x:c r="I402" s="2" t="str">
        <x:f>IF(COUNTA(A402:F402)=0,"",IF(OR(NOT(ISNUMBER(E402)),E402&lt;'Inputs'!$B$8,E402&gt;'Inputs'!$B$6),"Resolve","No issue"))</x:f>
        <x:v>No issue</x:v>
      </x:c>
    </x:row>
    <x:row r="403" ht="25" customHeight="1">
      <x:c r="A403" s="6" t="str">
        <x:v>C-398</x:v>
      </x:c>
      <x:c r="B403" s="6" t="str">
        <x:v>A-398</x:v>
      </x:c>
      <x:c r="C403" s="6" t="str">
        <x:v>Delivered</x:v>
      </x:c>
      <x:c r="D403" s="6" t="str">
        <x:v>PROOF-398</x:v>
      </x:c>
      <x:c r="E403" s="7" t="n">
        <x:v>46307</x:v>
      </x:c>
      <x:c r="F403" s="6" t="str">
        <x:v>SRC-CLAIM-398</x:v>
      </x:c>
      <x:c r="G403" s="2" t="str">
        <x:f>IF(COUNTA(A403:F403)=0,"",IF(OR(A403="",B403="",COUNTIFS($A$6:$A$435,A403)&lt;&gt;1,COUNTIFS($B$6:$B$435,B403)&lt;&gt;1,COUNTIFS('Orders'!$A$6:$A$505,B403,'Orders'!$B$6:$B$505,'Inputs'!$B$5)&lt;&gt;1,AND(C403&lt;&gt;"Delivered",C403&lt;&gt;"Failed")),"Resolve","No issue"))</x:f>
        <x:v>No issue</x:v>
      </x:c>
      <x:c r="H403" s="2" t="str">
        <x:f>IF(COUNTA(A403:F403)=0,"",IF(AND(C403="Delivered",D403=""),"Resolve","No issue"))</x:f>
        <x:v>No issue</x:v>
      </x:c>
      <x:c r="I403" s="2" t="str">
        <x:f>IF(COUNTA(A403:F403)=0,"",IF(OR(NOT(ISNUMBER(E403)),E403&lt;'Inputs'!$B$8,E403&gt;'Inputs'!$B$6),"Resolve","No issue"))</x:f>
        <x:v>No issue</x:v>
      </x:c>
    </x:row>
    <x:row r="404" ht="25" customHeight="1">
      <x:c r="A404" s="6" t="str">
        <x:v>C-399</x:v>
      </x:c>
      <x:c r="B404" s="6" t="str">
        <x:v>A-399</x:v>
      </x:c>
      <x:c r="C404" s="6" t="str">
        <x:v>Delivered</x:v>
      </x:c>
      <x:c r="D404" s="6" t="str">
        <x:v>PROOF-399</x:v>
      </x:c>
      <x:c r="E404" s="7" t="n">
        <x:v>46307</x:v>
      </x:c>
      <x:c r="F404" s="6" t="str">
        <x:v>SRC-CLAIM-399</x:v>
      </x:c>
      <x:c r="G404" s="2" t="str">
        <x:f>IF(COUNTA(A404:F404)=0,"",IF(OR(A404="",B404="",COUNTIFS($A$6:$A$435,A404)&lt;&gt;1,COUNTIFS($B$6:$B$435,B404)&lt;&gt;1,COUNTIFS('Orders'!$A$6:$A$505,B404,'Orders'!$B$6:$B$505,'Inputs'!$B$5)&lt;&gt;1,AND(C404&lt;&gt;"Delivered",C404&lt;&gt;"Failed")),"Resolve","No issue"))</x:f>
        <x:v>No issue</x:v>
      </x:c>
      <x:c r="H404" s="2" t="str">
        <x:f>IF(COUNTA(A404:F404)=0,"",IF(AND(C404="Delivered",D404=""),"Resolve","No issue"))</x:f>
        <x:v>No issue</x:v>
      </x:c>
      <x:c r="I404" s="2" t="str">
        <x:f>IF(COUNTA(A404:F404)=0,"",IF(OR(NOT(ISNUMBER(E404)),E404&lt;'Inputs'!$B$8,E404&gt;'Inputs'!$B$6),"Resolve","No issue"))</x:f>
        <x:v>No issue</x:v>
      </x:c>
    </x:row>
    <x:row r="405" ht="25" customHeight="1">
      <x:c r="A405" s="6" t="str">
        <x:v>C-400</x:v>
      </x:c>
      <x:c r="B405" s="6" t="str">
        <x:v>A-400</x:v>
      </x:c>
      <x:c r="C405" s="6" t="str">
        <x:v>Delivered</x:v>
      </x:c>
      <x:c r="D405" s="6" t="str">
        <x:v>PROOF-400</x:v>
      </x:c>
      <x:c r="E405" s="7" t="n">
        <x:v>46307</x:v>
      </x:c>
      <x:c r="F405" s="6" t="str">
        <x:v>SRC-CLAIM-400</x:v>
      </x:c>
      <x:c r="G405" s="2" t="str">
        <x:f>IF(COUNTA(A405:F405)=0,"",IF(OR(A405="",B405="",COUNTIFS($A$6:$A$435,A405)&lt;&gt;1,COUNTIFS($B$6:$B$435,B405)&lt;&gt;1,COUNTIFS('Orders'!$A$6:$A$505,B405,'Orders'!$B$6:$B$505,'Inputs'!$B$5)&lt;&gt;1,AND(C405&lt;&gt;"Delivered",C405&lt;&gt;"Failed")),"Resolve","No issue"))</x:f>
        <x:v>No issue</x:v>
      </x:c>
      <x:c r="H405" s="2" t="str">
        <x:f>IF(COUNTA(A405:F405)=0,"",IF(AND(C405="Delivered",D405=""),"Resolve","No issue"))</x:f>
        <x:v>No issue</x:v>
      </x:c>
      <x:c r="I405" s="2" t="str">
        <x:f>IF(COUNTA(A405:F405)=0,"",IF(OR(NOT(ISNUMBER(E405)),E405&lt;'Inputs'!$B$8,E405&gt;'Inputs'!$B$6),"Resolve","No issue"))</x:f>
        <x:v>No issue</x:v>
      </x:c>
    </x:row>
    <x:row r="406" ht="25" customHeight="1">
      <x:c r="A406" s="6" t="str">
        <x:v>C-401</x:v>
      </x:c>
      <x:c r="B406" s="6" t="str">
        <x:v>A-401</x:v>
      </x:c>
      <x:c r="C406" s="6" t="str">
        <x:v>Delivered</x:v>
      </x:c>
      <x:c r="D406" s="6" t="str">
        <x:v>PROOF-401</x:v>
      </x:c>
      <x:c r="E406" s="7" t="n">
        <x:v>46307</x:v>
      </x:c>
      <x:c r="F406" s="6" t="str">
        <x:v>SRC-CLAIM-401</x:v>
      </x:c>
      <x:c r="G406" s="2" t="str">
        <x:f>IF(COUNTA(A406:F406)=0,"",IF(OR(A406="",B406="",COUNTIFS($A$6:$A$435,A406)&lt;&gt;1,COUNTIFS($B$6:$B$435,B406)&lt;&gt;1,COUNTIFS('Orders'!$A$6:$A$505,B406,'Orders'!$B$6:$B$505,'Inputs'!$B$5)&lt;&gt;1,AND(C406&lt;&gt;"Delivered",C406&lt;&gt;"Failed")),"Resolve","No issue"))</x:f>
        <x:v>No issue</x:v>
      </x:c>
      <x:c r="H406" s="2" t="str">
        <x:f>IF(COUNTA(A406:F406)=0,"",IF(AND(C406="Delivered",D406=""),"Resolve","No issue"))</x:f>
        <x:v>No issue</x:v>
      </x:c>
      <x:c r="I406" s="2" t="str">
        <x:f>IF(COUNTA(A406:F406)=0,"",IF(OR(NOT(ISNUMBER(E406)),E406&lt;'Inputs'!$B$8,E406&gt;'Inputs'!$B$6),"Resolve","No issue"))</x:f>
        <x:v>No issue</x:v>
      </x:c>
    </x:row>
    <x:row r="407" ht="25" customHeight="1">
      <x:c r="A407" s="6" t="str">
        <x:v>C-402</x:v>
      </x:c>
      <x:c r="B407" s="6" t="str">
        <x:v>A-402</x:v>
      </x:c>
      <x:c r="C407" s="6" t="str">
        <x:v>Delivered</x:v>
      </x:c>
      <x:c r="D407" s="6" t="str">
        <x:v>PROOF-402</x:v>
      </x:c>
      <x:c r="E407" s="7" t="n">
        <x:v>46307</x:v>
      </x:c>
      <x:c r="F407" s="6" t="str">
        <x:v>SRC-CLAIM-402</x:v>
      </x:c>
      <x:c r="G407" s="2" t="str">
        <x:f>IF(COUNTA(A407:F407)=0,"",IF(OR(A407="",B407="",COUNTIFS($A$6:$A$435,A407)&lt;&gt;1,COUNTIFS($B$6:$B$435,B407)&lt;&gt;1,COUNTIFS('Orders'!$A$6:$A$505,B407,'Orders'!$B$6:$B$505,'Inputs'!$B$5)&lt;&gt;1,AND(C407&lt;&gt;"Delivered",C407&lt;&gt;"Failed")),"Resolve","No issue"))</x:f>
        <x:v>No issue</x:v>
      </x:c>
      <x:c r="H407" s="2" t="str">
        <x:f>IF(COUNTA(A407:F407)=0,"",IF(AND(C407="Delivered",D407=""),"Resolve","No issue"))</x:f>
        <x:v>No issue</x:v>
      </x:c>
      <x:c r="I407" s="2" t="str">
        <x:f>IF(COUNTA(A407:F407)=0,"",IF(OR(NOT(ISNUMBER(E407)),E407&lt;'Inputs'!$B$8,E407&gt;'Inputs'!$B$6),"Resolve","No issue"))</x:f>
        <x:v>No issue</x:v>
      </x:c>
    </x:row>
    <x:row r="408" ht="25" customHeight="1">
      <x:c r="A408" s="6" t="str">
        <x:v>C-403</x:v>
      </x:c>
      <x:c r="B408" s="6" t="str">
        <x:v>A-403</x:v>
      </x:c>
      <x:c r="C408" s="6" t="str">
        <x:v>Delivered</x:v>
      </x:c>
      <x:c r="D408" s="6" t="str">
        <x:v>PROOF-403</x:v>
      </x:c>
      <x:c r="E408" s="7" t="n">
        <x:v>46307</x:v>
      </x:c>
      <x:c r="F408" s="6" t="str">
        <x:v>SRC-CLAIM-403</x:v>
      </x:c>
      <x:c r="G408" s="2" t="str">
        <x:f>IF(COUNTA(A408:F408)=0,"",IF(OR(A408="",B408="",COUNTIFS($A$6:$A$435,A408)&lt;&gt;1,COUNTIFS($B$6:$B$435,B408)&lt;&gt;1,COUNTIFS('Orders'!$A$6:$A$505,B408,'Orders'!$B$6:$B$505,'Inputs'!$B$5)&lt;&gt;1,AND(C408&lt;&gt;"Delivered",C408&lt;&gt;"Failed")),"Resolve","No issue"))</x:f>
        <x:v>No issue</x:v>
      </x:c>
      <x:c r="H408" s="2" t="str">
        <x:f>IF(COUNTA(A408:F408)=0,"",IF(AND(C408="Delivered",D408=""),"Resolve","No issue"))</x:f>
        <x:v>No issue</x:v>
      </x:c>
      <x:c r="I408" s="2" t="str">
        <x:f>IF(COUNTA(A408:F408)=0,"",IF(OR(NOT(ISNUMBER(E408)),E408&lt;'Inputs'!$B$8,E408&gt;'Inputs'!$B$6),"Resolve","No issue"))</x:f>
        <x:v>No issue</x:v>
      </x:c>
    </x:row>
    <x:row r="409" ht="25" customHeight="1">
      <x:c r="A409" s="6" t="str">
        <x:v>C-404</x:v>
      </x:c>
      <x:c r="B409" s="6" t="str">
        <x:v>A-404</x:v>
      </x:c>
      <x:c r="C409" s="6" t="str">
        <x:v>Delivered</x:v>
      </x:c>
      <x:c r="D409" s="6" t="str">
        <x:v>PROOF-404</x:v>
      </x:c>
      <x:c r="E409" s="7" t="n">
        <x:v>46307</x:v>
      </x:c>
      <x:c r="F409" s="6" t="str">
        <x:v>SRC-CLAIM-404</x:v>
      </x:c>
      <x:c r="G409" s="2" t="str">
        <x:f>IF(COUNTA(A409:F409)=0,"",IF(OR(A409="",B409="",COUNTIFS($A$6:$A$435,A409)&lt;&gt;1,COUNTIFS($B$6:$B$435,B409)&lt;&gt;1,COUNTIFS('Orders'!$A$6:$A$505,B409,'Orders'!$B$6:$B$505,'Inputs'!$B$5)&lt;&gt;1,AND(C409&lt;&gt;"Delivered",C409&lt;&gt;"Failed")),"Resolve","No issue"))</x:f>
        <x:v>No issue</x:v>
      </x:c>
      <x:c r="H409" s="2" t="str">
        <x:f>IF(COUNTA(A409:F409)=0,"",IF(AND(C409="Delivered",D409=""),"Resolve","No issue"))</x:f>
        <x:v>No issue</x:v>
      </x:c>
      <x:c r="I409" s="2" t="str">
        <x:f>IF(COUNTA(A409:F409)=0,"",IF(OR(NOT(ISNUMBER(E409)),E409&lt;'Inputs'!$B$8,E409&gt;'Inputs'!$B$6),"Resolve","No issue"))</x:f>
        <x:v>No issue</x:v>
      </x:c>
    </x:row>
    <x:row r="410" ht="25" customHeight="1">
      <x:c r="A410" s="6" t="str">
        <x:v>C-405</x:v>
      </x:c>
      <x:c r="B410" s="6" t="str">
        <x:v>A-405</x:v>
      </x:c>
      <x:c r="C410" s="6" t="str">
        <x:v>Delivered</x:v>
      </x:c>
      <x:c r="D410" s="6" t="str">
        <x:v>PROOF-405</x:v>
      </x:c>
      <x:c r="E410" s="7" t="n">
        <x:v>46307</x:v>
      </x:c>
      <x:c r="F410" s="6" t="str">
        <x:v>SRC-CLAIM-405</x:v>
      </x:c>
      <x:c r="G410" s="2" t="str">
        <x:f>IF(COUNTA(A410:F410)=0,"",IF(OR(A410="",B410="",COUNTIFS($A$6:$A$435,A410)&lt;&gt;1,COUNTIFS($B$6:$B$435,B410)&lt;&gt;1,COUNTIFS('Orders'!$A$6:$A$505,B410,'Orders'!$B$6:$B$505,'Inputs'!$B$5)&lt;&gt;1,AND(C410&lt;&gt;"Delivered",C410&lt;&gt;"Failed")),"Resolve","No issue"))</x:f>
        <x:v>No issue</x:v>
      </x:c>
      <x:c r="H410" s="2" t="str">
        <x:f>IF(COUNTA(A410:F410)=0,"",IF(AND(C410="Delivered",D410=""),"Resolve","No issue"))</x:f>
        <x:v>No issue</x:v>
      </x:c>
      <x:c r="I410" s="2" t="str">
        <x:f>IF(COUNTA(A410:F410)=0,"",IF(OR(NOT(ISNUMBER(E410)),E410&lt;'Inputs'!$B$8,E410&gt;'Inputs'!$B$6),"Resolve","No issue"))</x:f>
        <x:v>No issue</x:v>
      </x:c>
    </x:row>
    <x:row r="411" ht="25" customHeight="1">
      <x:c r="A411" s="6" t="str">
        <x:v>C-406</x:v>
      </x:c>
      <x:c r="B411" s="6" t="str">
        <x:v>A-406</x:v>
      </x:c>
      <x:c r="C411" s="6" t="str">
        <x:v>Delivered</x:v>
      </x:c>
      <x:c r="D411" s="6" t="str">
        <x:v>PROOF-406</x:v>
      </x:c>
      <x:c r="E411" s="7" t="n">
        <x:v>46307</x:v>
      </x:c>
      <x:c r="F411" s="6" t="str">
        <x:v>SRC-CLAIM-406</x:v>
      </x:c>
      <x:c r="G411" s="2" t="str">
        <x:f>IF(COUNTA(A411:F411)=0,"",IF(OR(A411="",B411="",COUNTIFS($A$6:$A$435,A411)&lt;&gt;1,COUNTIFS($B$6:$B$435,B411)&lt;&gt;1,COUNTIFS('Orders'!$A$6:$A$505,B411,'Orders'!$B$6:$B$505,'Inputs'!$B$5)&lt;&gt;1,AND(C411&lt;&gt;"Delivered",C411&lt;&gt;"Failed")),"Resolve","No issue"))</x:f>
        <x:v>No issue</x:v>
      </x:c>
      <x:c r="H411" s="2" t="str">
        <x:f>IF(COUNTA(A411:F411)=0,"",IF(AND(C411="Delivered",D411=""),"Resolve","No issue"))</x:f>
        <x:v>No issue</x:v>
      </x:c>
      <x:c r="I411" s="2" t="str">
        <x:f>IF(COUNTA(A411:F411)=0,"",IF(OR(NOT(ISNUMBER(E411)),E411&lt;'Inputs'!$B$8,E411&gt;'Inputs'!$B$6),"Resolve","No issue"))</x:f>
        <x:v>No issue</x:v>
      </x:c>
    </x:row>
    <x:row r="412" ht="25" customHeight="1">
      <x:c r="A412" s="6" t="str">
        <x:v>C-407</x:v>
      </x:c>
      <x:c r="B412" s="6" t="str">
        <x:v>A-407</x:v>
      </x:c>
      <x:c r="C412" s="6" t="str">
        <x:v>Delivered</x:v>
      </x:c>
      <x:c r="D412" s="6" t="str">
        <x:v>PROOF-407</x:v>
      </x:c>
      <x:c r="E412" s="7" t="n">
        <x:v>46307</x:v>
      </x:c>
      <x:c r="F412" s="6" t="str">
        <x:v>SRC-CLAIM-407</x:v>
      </x:c>
      <x:c r="G412" s="2" t="str">
        <x:f>IF(COUNTA(A412:F412)=0,"",IF(OR(A412="",B412="",COUNTIFS($A$6:$A$435,A412)&lt;&gt;1,COUNTIFS($B$6:$B$435,B412)&lt;&gt;1,COUNTIFS('Orders'!$A$6:$A$505,B412,'Orders'!$B$6:$B$505,'Inputs'!$B$5)&lt;&gt;1,AND(C412&lt;&gt;"Delivered",C412&lt;&gt;"Failed")),"Resolve","No issue"))</x:f>
        <x:v>No issue</x:v>
      </x:c>
      <x:c r="H412" s="2" t="str">
        <x:f>IF(COUNTA(A412:F412)=0,"",IF(AND(C412="Delivered",D412=""),"Resolve","No issue"))</x:f>
        <x:v>No issue</x:v>
      </x:c>
      <x:c r="I412" s="2" t="str">
        <x:f>IF(COUNTA(A412:F412)=0,"",IF(OR(NOT(ISNUMBER(E412)),E412&lt;'Inputs'!$B$8,E412&gt;'Inputs'!$B$6),"Resolve","No issue"))</x:f>
        <x:v>No issue</x:v>
      </x:c>
    </x:row>
    <x:row r="413" ht="25" customHeight="1">
      <x:c r="A413" s="6" t="str">
        <x:v>C-408</x:v>
      </x:c>
      <x:c r="B413" s="6" t="str">
        <x:v>A-408</x:v>
      </x:c>
      <x:c r="C413" s="6" t="str">
        <x:v>Delivered</x:v>
      </x:c>
      <x:c r="D413" s="6" t="str">
        <x:v>PROOF-408</x:v>
      </x:c>
      <x:c r="E413" s="7" t="n">
        <x:v>46307</x:v>
      </x:c>
      <x:c r="F413" s="6" t="str">
        <x:v>SRC-CLAIM-408</x:v>
      </x:c>
      <x:c r="G413" s="2" t="str">
        <x:f>IF(COUNTA(A413:F413)=0,"",IF(OR(A413="",B413="",COUNTIFS($A$6:$A$435,A413)&lt;&gt;1,COUNTIFS($B$6:$B$435,B413)&lt;&gt;1,COUNTIFS('Orders'!$A$6:$A$505,B413,'Orders'!$B$6:$B$505,'Inputs'!$B$5)&lt;&gt;1,AND(C413&lt;&gt;"Delivered",C413&lt;&gt;"Failed")),"Resolve","No issue"))</x:f>
        <x:v>No issue</x:v>
      </x:c>
      <x:c r="H413" s="2" t="str">
        <x:f>IF(COUNTA(A413:F413)=0,"",IF(AND(C413="Delivered",D413=""),"Resolve","No issue"))</x:f>
        <x:v>No issue</x:v>
      </x:c>
      <x:c r="I413" s="2" t="str">
        <x:f>IF(COUNTA(A413:F413)=0,"",IF(OR(NOT(ISNUMBER(E413)),E413&lt;'Inputs'!$B$8,E413&gt;'Inputs'!$B$6),"Resolve","No issue"))</x:f>
        <x:v>No issue</x:v>
      </x:c>
    </x:row>
    <x:row r="414" ht="25" customHeight="1">
      <x:c r="A414" s="6" t="str">
        <x:v>C-409</x:v>
      </x:c>
      <x:c r="B414" s="6" t="str">
        <x:v>A-409</x:v>
      </x:c>
      <x:c r="C414" s="6" t="str">
        <x:v>Delivered</x:v>
      </x:c>
      <x:c r="D414" s="6" t="str">
        <x:v>PROOF-409</x:v>
      </x:c>
      <x:c r="E414" s="7" t="n">
        <x:v>46307</x:v>
      </x:c>
      <x:c r="F414" s="6" t="str">
        <x:v>SRC-CLAIM-409</x:v>
      </x:c>
      <x:c r="G414" s="2" t="str">
        <x:f>IF(COUNTA(A414:F414)=0,"",IF(OR(A414="",B414="",COUNTIFS($A$6:$A$435,A414)&lt;&gt;1,COUNTIFS($B$6:$B$435,B414)&lt;&gt;1,COUNTIFS('Orders'!$A$6:$A$505,B414,'Orders'!$B$6:$B$505,'Inputs'!$B$5)&lt;&gt;1,AND(C414&lt;&gt;"Delivered",C414&lt;&gt;"Failed")),"Resolve","No issue"))</x:f>
        <x:v>No issue</x:v>
      </x:c>
      <x:c r="H414" s="2" t="str">
        <x:f>IF(COUNTA(A414:F414)=0,"",IF(AND(C414="Delivered",D414=""),"Resolve","No issue"))</x:f>
        <x:v>No issue</x:v>
      </x:c>
      <x:c r="I414" s="2" t="str">
        <x:f>IF(COUNTA(A414:F414)=0,"",IF(OR(NOT(ISNUMBER(E414)),E414&lt;'Inputs'!$B$8,E414&gt;'Inputs'!$B$6),"Resolve","No issue"))</x:f>
        <x:v>No issue</x:v>
      </x:c>
    </x:row>
    <x:row r="415" ht="25" customHeight="1">
      <x:c r="A415" s="6" t="str">
        <x:v>C-410</x:v>
      </x:c>
      <x:c r="B415" s="6" t="str">
        <x:v>A-410</x:v>
      </x:c>
      <x:c r="C415" s="6" t="str">
        <x:v>Delivered</x:v>
      </x:c>
      <x:c r="D415" s="6" t="str">
        <x:v>PROOF-410</x:v>
      </x:c>
      <x:c r="E415" s="7" t="n">
        <x:v>46307</x:v>
      </x:c>
      <x:c r="F415" s="6" t="str">
        <x:v>SRC-CLAIM-410</x:v>
      </x:c>
      <x:c r="G415" s="2" t="str">
        <x:f>IF(COUNTA(A415:F415)=0,"",IF(OR(A415="",B415="",COUNTIFS($A$6:$A$435,A415)&lt;&gt;1,COUNTIFS($B$6:$B$435,B415)&lt;&gt;1,COUNTIFS('Orders'!$A$6:$A$505,B415,'Orders'!$B$6:$B$505,'Inputs'!$B$5)&lt;&gt;1,AND(C415&lt;&gt;"Delivered",C415&lt;&gt;"Failed")),"Resolve","No issue"))</x:f>
        <x:v>No issue</x:v>
      </x:c>
      <x:c r="H415" s="2" t="str">
        <x:f>IF(COUNTA(A415:F415)=0,"",IF(AND(C415="Delivered",D415=""),"Resolve","No issue"))</x:f>
        <x:v>No issue</x:v>
      </x:c>
      <x:c r="I415" s="2" t="str">
        <x:f>IF(COUNTA(A415:F415)=0,"",IF(OR(NOT(ISNUMBER(E415)),E415&lt;'Inputs'!$B$8,E415&gt;'Inputs'!$B$6),"Resolve","No issue"))</x:f>
        <x:v>No issue</x:v>
      </x:c>
    </x:row>
    <x:row r="416" ht="25" customHeight="1">
      <x:c r="A416" s="6" t="str">
        <x:v>C-411</x:v>
      </x:c>
      <x:c r="B416" s="6" t="str">
        <x:v>A-411</x:v>
      </x:c>
      <x:c r="C416" s="6" t="str">
        <x:v>Delivered</x:v>
      </x:c>
      <x:c r="D416" s="6" t="str">
        <x:v>PROOF-411</x:v>
      </x:c>
      <x:c r="E416" s="7" t="n">
        <x:v>46307</x:v>
      </x:c>
      <x:c r="F416" s="6" t="str">
        <x:v>SRC-CLAIM-411</x:v>
      </x:c>
      <x:c r="G416" s="2" t="str">
        <x:f>IF(COUNTA(A416:F416)=0,"",IF(OR(A416="",B416="",COUNTIFS($A$6:$A$435,A416)&lt;&gt;1,COUNTIFS($B$6:$B$435,B416)&lt;&gt;1,COUNTIFS('Orders'!$A$6:$A$505,B416,'Orders'!$B$6:$B$505,'Inputs'!$B$5)&lt;&gt;1,AND(C416&lt;&gt;"Delivered",C416&lt;&gt;"Failed")),"Resolve","No issue"))</x:f>
        <x:v>No issue</x:v>
      </x:c>
      <x:c r="H416" s="2" t="str">
        <x:f>IF(COUNTA(A416:F416)=0,"",IF(AND(C416="Delivered",D416=""),"Resolve","No issue"))</x:f>
        <x:v>No issue</x:v>
      </x:c>
      <x:c r="I416" s="2" t="str">
        <x:f>IF(COUNTA(A416:F416)=0,"",IF(OR(NOT(ISNUMBER(E416)),E416&lt;'Inputs'!$B$8,E416&gt;'Inputs'!$B$6),"Resolve","No issue"))</x:f>
        <x:v>No issue</x:v>
      </x:c>
    </x:row>
    <x:row r="417" ht="25" customHeight="1">
      <x:c r="A417" s="6" t="str">
        <x:v>C-412</x:v>
      </x:c>
      <x:c r="B417" s="6" t="str">
        <x:v>A-412</x:v>
      </x:c>
      <x:c r="C417" s="6" t="str">
        <x:v>Delivered</x:v>
      </x:c>
      <x:c r="D417" s="6" t="str">
        <x:v>PROOF-412</x:v>
      </x:c>
      <x:c r="E417" s="7" t="n">
        <x:v>46307</x:v>
      </x:c>
      <x:c r="F417" s="6" t="str">
        <x:v>SRC-CLAIM-412</x:v>
      </x:c>
      <x:c r="G417" s="2" t="str">
        <x:f>IF(COUNTA(A417:F417)=0,"",IF(OR(A417="",B417="",COUNTIFS($A$6:$A$435,A417)&lt;&gt;1,COUNTIFS($B$6:$B$435,B417)&lt;&gt;1,COUNTIFS('Orders'!$A$6:$A$505,B417,'Orders'!$B$6:$B$505,'Inputs'!$B$5)&lt;&gt;1,AND(C417&lt;&gt;"Delivered",C417&lt;&gt;"Failed")),"Resolve","No issue"))</x:f>
        <x:v>No issue</x:v>
      </x:c>
      <x:c r="H417" s="2" t="str">
        <x:f>IF(COUNTA(A417:F417)=0,"",IF(AND(C417="Delivered",D417=""),"Resolve","No issue"))</x:f>
        <x:v>No issue</x:v>
      </x:c>
      <x:c r="I417" s="2" t="str">
        <x:f>IF(COUNTA(A417:F417)=0,"",IF(OR(NOT(ISNUMBER(E417)),E417&lt;'Inputs'!$B$8,E417&gt;'Inputs'!$B$6),"Resolve","No issue"))</x:f>
        <x:v>No issue</x:v>
      </x:c>
    </x:row>
    <x:row r="418" ht="25" customHeight="1">
      <x:c r="A418" s="6" t="str">
        <x:v>C-413</x:v>
      </x:c>
      <x:c r="B418" s="6" t="str">
        <x:v>A-413</x:v>
      </x:c>
      <x:c r="C418" s="6" t="str">
        <x:v>Delivered</x:v>
      </x:c>
      <x:c r="D418" s="6" t="str">
        <x:v>PROOF-413</x:v>
      </x:c>
      <x:c r="E418" s="7" t="n">
        <x:v>46307</x:v>
      </x:c>
      <x:c r="F418" s="6" t="str">
        <x:v>SRC-CLAIM-413</x:v>
      </x:c>
      <x:c r="G418" s="2" t="str">
        <x:f>IF(COUNTA(A418:F418)=0,"",IF(OR(A418="",B418="",COUNTIFS($A$6:$A$435,A418)&lt;&gt;1,COUNTIFS($B$6:$B$435,B418)&lt;&gt;1,COUNTIFS('Orders'!$A$6:$A$505,B418,'Orders'!$B$6:$B$505,'Inputs'!$B$5)&lt;&gt;1,AND(C418&lt;&gt;"Delivered",C418&lt;&gt;"Failed")),"Resolve","No issue"))</x:f>
        <x:v>No issue</x:v>
      </x:c>
      <x:c r="H418" s="2" t="str">
        <x:f>IF(COUNTA(A418:F418)=0,"",IF(AND(C418="Delivered",D418=""),"Resolve","No issue"))</x:f>
        <x:v>No issue</x:v>
      </x:c>
      <x:c r="I418" s="2" t="str">
        <x:f>IF(COUNTA(A418:F418)=0,"",IF(OR(NOT(ISNUMBER(E418)),E418&lt;'Inputs'!$B$8,E418&gt;'Inputs'!$B$6),"Resolve","No issue"))</x:f>
        <x:v>No issue</x:v>
      </x:c>
    </x:row>
    <x:row r="419" ht="25" customHeight="1">
      <x:c r="A419" s="6" t="str">
        <x:v>C-414</x:v>
      </x:c>
      <x:c r="B419" s="6" t="str">
        <x:v>A-414</x:v>
      </x:c>
      <x:c r="C419" s="6" t="str">
        <x:v>Delivered</x:v>
      </x:c>
      <x:c r="D419" s="6" t="str">
        <x:v>PROOF-414</x:v>
      </x:c>
      <x:c r="E419" s="7" t="n">
        <x:v>46307</x:v>
      </x:c>
      <x:c r="F419" s="6" t="str">
        <x:v>SRC-CLAIM-414</x:v>
      </x:c>
      <x:c r="G419" s="2" t="str">
        <x:f>IF(COUNTA(A419:F419)=0,"",IF(OR(A419="",B419="",COUNTIFS($A$6:$A$435,A419)&lt;&gt;1,COUNTIFS($B$6:$B$435,B419)&lt;&gt;1,COUNTIFS('Orders'!$A$6:$A$505,B419,'Orders'!$B$6:$B$505,'Inputs'!$B$5)&lt;&gt;1,AND(C419&lt;&gt;"Delivered",C419&lt;&gt;"Failed")),"Resolve","No issue"))</x:f>
        <x:v>No issue</x:v>
      </x:c>
      <x:c r="H419" s="2" t="str">
        <x:f>IF(COUNTA(A419:F419)=0,"",IF(AND(C419="Delivered",D419=""),"Resolve","No issue"))</x:f>
        <x:v>No issue</x:v>
      </x:c>
      <x:c r="I419" s="2" t="str">
        <x:f>IF(COUNTA(A419:F419)=0,"",IF(OR(NOT(ISNUMBER(E419)),E419&lt;'Inputs'!$B$8,E419&gt;'Inputs'!$B$6),"Resolve","No issue"))</x:f>
        <x:v>No issue</x:v>
      </x:c>
    </x:row>
    <x:row r="420" ht="25" customHeight="1">
      <x:c r="A420" s="6" t="str">
        <x:v>C-415</x:v>
      </x:c>
      <x:c r="B420" s="6" t="str">
        <x:v>A-415</x:v>
      </x:c>
      <x:c r="C420" s="6" t="str">
        <x:v>Delivered</x:v>
      </x:c>
      <x:c r="D420" s="6" t="str">
        <x:v>PROOF-415</x:v>
      </x:c>
      <x:c r="E420" s="7" t="n">
        <x:v>46307</x:v>
      </x:c>
      <x:c r="F420" s="6" t="str">
        <x:v>SRC-CLAIM-415</x:v>
      </x:c>
      <x:c r="G420" s="2" t="str">
        <x:f>IF(COUNTA(A420:F420)=0,"",IF(OR(A420="",B420="",COUNTIFS($A$6:$A$435,A420)&lt;&gt;1,COUNTIFS($B$6:$B$435,B420)&lt;&gt;1,COUNTIFS('Orders'!$A$6:$A$505,B420,'Orders'!$B$6:$B$505,'Inputs'!$B$5)&lt;&gt;1,AND(C420&lt;&gt;"Delivered",C420&lt;&gt;"Failed")),"Resolve","No issue"))</x:f>
        <x:v>No issue</x:v>
      </x:c>
      <x:c r="H420" s="2" t="str">
        <x:f>IF(COUNTA(A420:F420)=0,"",IF(AND(C420="Delivered",D420=""),"Resolve","No issue"))</x:f>
        <x:v>No issue</x:v>
      </x:c>
      <x:c r="I420" s="2" t="str">
        <x:f>IF(COUNTA(A420:F420)=0,"",IF(OR(NOT(ISNUMBER(E420)),E420&lt;'Inputs'!$B$8,E420&gt;'Inputs'!$B$6),"Resolve","No issue"))</x:f>
        <x:v>No issue</x:v>
      </x:c>
    </x:row>
    <x:row r="421" ht="25" customHeight="1">
      <x:c r="A421" s="6" t="str">
        <x:v>C-416</x:v>
      </x:c>
      <x:c r="B421" s="6" t="str">
        <x:v>A-416</x:v>
      </x:c>
      <x:c r="C421" s="6" t="str">
        <x:v>Delivered</x:v>
      </x:c>
      <x:c r="D421" s="6" t="str">
        <x:v>PROOF-416</x:v>
      </x:c>
      <x:c r="E421" s="7" t="n">
        <x:v>46307</x:v>
      </x:c>
      <x:c r="F421" s="6" t="str">
        <x:v>SRC-CLAIM-416</x:v>
      </x:c>
      <x:c r="G421" s="2" t="str">
        <x:f>IF(COUNTA(A421:F421)=0,"",IF(OR(A421="",B421="",COUNTIFS($A$6:$A$435,A421)&lt;&gt;1,COUNTIFS($B$6:$B$435,B421)&lt;&gt;1,COUNTIFS('Orders'!$A$6:$A$505,B421,'Orders'!$B$6:$B$505,'Inputs'!$B$5)&lt;&gt;1,AND(C421&lt;&gt;"Delivered",C421&lt;&gt;"Failed")),"Resolve","No issue"))</x:f>
        <x:v>No issue</x:v>
      </x:c>
      <x:c r="H421" s="2" t="str">
        <x:f>IF(COUNTA(A421:F421)=0,"",IF(AND(C421="Delivered",D421=""),"Resolve","No issue"))</x:f>
        <x:v>No issue</x:v>
      </x:c>
      <x:c r="I421" s="2" t="str">
        <x:f>IF(COUNTA(A421:F421)=0,"",IF(OR(NOT(ISNUMBER(E421)),E421&lt;'Inputs'!$B$8,E421&gt;'Inputs'!$B$6),"Resolve","No issue"))</x:f>
        <x:v>No issue</x:v>
      </x:c>
    </x:row>
    <x:row r="422" ht="25" customHeight="1">
      <x:c r="A422" s="6" t="str">
        <x:v>C-417</x:v>
      </x:c>
      <x:c r="B422" s="6" t="str">
        <x:v>A-417</x:v>
      </x:c>
      <x:c r="C422" s="6" t="str">
        <x:v>Delivered</x:v>
      </x:c>
      <x:c r="D422" s="6" t="str">
        <x:v>PROOF-417</x:v>
      </x:c>
      <x:c r="E422" s="7" t="n">
        <x:v>46307</x:v>
      </x:c>
      <x:c r="F422" s="6" t="str">
        <x:v>SRC-CLAIM-417</x:v>
      </x:c>
      <x:c r="G422" s="2" t="str">
        <x:f>IF(COUNTA(A422:F422)=0,"",IF(OR(A422="",B422="",COUNTIFS($A$6:$A$435,A422)&lt;&gt;1,COUNTIFS($B$6:$B$435,B422)&lt;&gt;1,COUNTIFS('Orders'!$A$6:$A$505,B422,'Orders'!$B$6:$B$505,'Inputs'!$B$5)&lt;&gt;1,AND(C422&lt;&gt;"Delivered",C422&lt;&gt;"Failed")),"Resolve","No issue"))</x:f>
        <x:v>No issue</x:v>
      </x:c>
      <x:c r="H422" s="2" t="str">
        <x:f>IF(COUNTA(A422:F422)=0,"",IF(AND(C422="Delivered",D422=""),"Resolve","No issue"))</x:f>
        <x:v>No issue</x:v>
      </x:c>
      <x:c r="I422" s="2" t="str">
        <x:f>IF(COUNTA(A422:F422)=0,"",IF(OR(NOT(ISNUMBER(E422)),E422&lt;'Inputs'!$B$8,E422&gt;'Inputs'!$B$6),"Resolve","No issue"))</x:f>
        <x:v>No issue</x:v>
      </x:c>
    </x:row>
    <x:row r="423" ht="25" customHeight="1">
      <x:c r="A423" s="6" t="str">
        <x:v>C-418</x:v>
      </x:c>
      <x:c r="B423" s="6" t="str">
        <x:v>A-418</x:v>
      </x:c>
      <x:c r="C423" s="6" t="str">
        <x:v>Delivered</x:v>
      </x:c>
      <x:c r="D423" s="6" t="str">
        <x:v>PROOF-418</x:v>
      </x:c>
      <x:c r="E423" s="7" t="n">
        <x:v>46307</x:v>
      </x:c>
      <x:c r="F423" s="6" t="str">
        <x:v>SRC-CLAIM-418</x:v>
      </x:c>
      <x:c r="G423" s="2" t="str">
        <x:f>IF(COUNTA(A423:F423)=0,"",IF(OR(A423="",B423="",COUNTIFS($A$6:$A$435,A423)&lt;&gt;1,COUNTIFS($B$6:$B$435,B423)&lt;&gt;1,COUNTIFS('Orders'!$A$6:$A$505,B423,'Orders'!$B$6:$B$505,'Inputs'!$B$5)&lt;&gt;1,AND(C423&lt;&gt;"Delivered",C423&lt;&gt;"Failed")),"Resolve","No issue"))</x:f>
        <x:v>No issue</x:v>
      </x:c>
      <x:c r="H423" s="2" t="str">
        <x:f>IF(COUNTA(A423:F423)=0,"",IF(AND(C423="Delivered",D423=""),"Resolve","No issue"))</x:f>
        <x:v>No issue</x:v>
      </x:c>
      <x:c r="I423" s="2" t="str">
        <x:f>IF(COUNTA(A423:F423)=0,"",IF(OR(NOT(ISNUMBER(E423)),E423&lt;'Inputs'!$B$8,E423&gt;'Inputs'!$B$6),"Resolve","No issue"))</x:f>
        <x:v>No issue</x:v>
      </x:c>
    </x:row>
    <x:row r="424" ht="25" customHeight="1">
      <x:c r="A424" s="6" t="str">
        <x:v>C-419</x:v>
      </x:c>
      <x:c r="B424" s="6" t="str">
        <x:v>A-419</x:v>
      </x:c>
      <x:c r="C424" s="6" t="str">
        <x:v>Failed</x:v>
      </x:c>
      <x:c r="D424" s="6" t="str"/>
      <x:c r="E424" s="7" t="n">
        <x:v>46307</x:v>
      </x:c>
      <x:c r="F424" s="6" t="str">
        <x:v>SRC-CLAIM-419</x:v>
      </x:c>
      <x:c r="G424" s="2" t="str">
        <x:f>IF(COUNTA(A424:F424)=0,"",IF(OR(A424="",B424="",COUNTIFS($A$6:$A$435,A424)&lt;&gt;1,COUNTIFS($B$6:$B$435,B424)&lt;&gt;1,COUNTIFS('Orders'!$A$6:$A$505,B424,'Orders'!$B$6:$B$505,'Inputs'!$B$5)&lt;&gt;1,AND(C424&lt;&gt;"Delivered",C424&lt;&gt;"Failed")),"Resolve","No issue"))</x:f>
        <x:v>No issue</x:v>
      </x:c>
      <x:c r="H424" s="2" t="str">
        <x:f>IF(COUNTA(A424:F424)=0,"",IF(AND(C424="Delivered",D424=""),"Resolve","No issue"))</x:f>
        <x:v>No issue</x:v>
      </x:c>
      <x:c r="I424" s="2" t="str">
        <x:f>IF(COUNTA(A424:F424)=0,"",IF(OR(NOT(ISNUMBER(E424)),E424&lt;'Inputs'!$B$8,E424&gt;'Inputs'!$B$6),"Resolve","No issue"))</x:f>
        <x:v>No issue</x:v>
      </x:c>
    </x:row>
    <x:row r="425" ht="25" customHeight="1">
      <x:c r="A425" s="6" t="str">
        <x:v>C-420</x:v>
      </x:c>
      <x:c r="B425" s="6" t="str">
        <x:v>A-420</x:v>
      </x:c>
      <x:c r="C425" s="6" t="str">
        <x:v>Failed</x:v>
      </x:c>
      <x:c r="D425" s="6" t="str"/>
      <x:c r="E425" s="7" t="n">
        <x:v>46307</x:v>
      </x:c>
      <x:c r="F425" s="6" t="str">
        <x:v>SRC-CLAIM-420</x:v>
      </x:c>
      <x:c r="G425" s="2" t="str">
        <x:f>IF(COUNTA(A425:F425)=0,"",IF(OR(A425="",B425="",COUNTIFS($A$6:$A$435,A425)&lt;&gt;1,COUNTIFS($B$6:$B$435,B425)&lt;&gt;1,COUNTIFS('Orders'!$A$6:$A$505,B425,'Orders'!$B$6:$B$505,'Inputs'!$B$5)&lt;&gt;1,AND(C425&lt;&gt;"Delivered",C425&lt;&gt;"Failed")),"Resolve","No issue"))</x:f>
        <x:v>No issue</x:v>
      </x:c>
      <x:c r="H425" s="2" t="str">
        <x:f>IF(COUNTA(A425:F425)=0,"",IF(AND(C425="Delivered",D425=""),"Resolve","No issue"))</x:f>
        <x:v>No issue</x:v>
      </x:c>
      <x:c r="I425" s="2" t="str">
        <x:f>IF(COUNTA(A425:F425)=0,"",IF(OR(NOT(ISNUMBER(E425)),E425&lt;'Inputs'!$B$8,E425&gt;'Inputs'!$B$6),"Resolve","No issue"))</x:f>
        <x:v>No issue</x:v>
      </x:c>
    </x:row>
    <x:row r="426" ht="25" customHeight="1">
      <x:c r="A426" s="6" t="str">
        <x:v>C-421</x:v>
      </x:c>
      <x:c r="B426" s="6" t="str">
        <x:v>A-421</x:v>
      </x:c>
      <x:c r="C426" s="6" t="str">
        <x:v>Failed</x:v>
      </x:c>
      <x:c r="D426" s="6" t="str"/>
      <x:c r="E426" s="7" t="n">
        <x:v>46307</x:v>
      </x:c>
      <x:c r="F426" s="6" t="str">
        <x:v>SRC-CLAIM-421</x:v>
      </x:c>
      <x:c r="G426" s="2" t="str">
        <x:f>IF(COUNTA(A426:F426)=0,"",IF(OR(A426="",B426="",COUNTIFS($A$6:$A$435,A426)&lt;&gt;1,COUNTIFS($B$6:$B$435,B426)&lt;&gt;1,COUNTIFS('Orders'!$A$6:$A$505,B426,'Orders'!$B$6:$B$505,'Inputs'!$B$5)&lt;&gt;1,AND(C426&lt;&gt;"Delivered",C426&lt;&gt;"Failed")),"Resolve","No issue"))</x:f>
        <x:v>No issue</x:v>
      </x:c>
      <x:c r="H426" s="2" t="str">
        <x:f>IF(COUNTA(A426:F426)=0,"",IF(AND(C426="Delivered",D426=""),"Resolve","No issue"))</x:f>
        <x:v>No issue</x:v>
      </x:c>
      <x:c r="I426" s="2" t="str">
        <x:f>IF(COUNTA(A426:F426)=0,"",IF(OR(NOT(ISNUMBER(E426)),E426&lt;'Inputs'!$B$8,E426&gt;'Inputs'!$B$6),"Resolve","No issue"))</x:f>
        <x:v>No issue</x:v>
      </x:c>
    </x:row>
    <x:row r="427" ht="25" customHeight="1">
      <x:c r="A427" s="6" t="str">
        <x:v>C-422</x:v>
      </x:c>
      <x:c r="B427" s="6" t="str">
        <x:v>A-422</x:v>
      </x:c>
      <x:c r="C427" s="6" t="str">
        <x:v>Failed</x:v>
      </x:c>
      <x:c r="D427" s="6" t="str"/>
      <x:c r="E427" s="7" t="n">
        <x:v>46307</x:v>
      </x:c>
      <x:c r="F427" s="6" t="str">
        <x:v>SRC-CLAIM-422</x:v>
      </x:c>
      <x:c r="G427" s="2" t="str">
        <x:f>IF(COUNTA(A427:F427)=0,"",IF(OR(A427="",B427="",COUNTIFS($A$6:$A$435,A427)&lt;&gt;1,COUNTIFS($B$6:$B$435,B427)&lt;&gt;1,COUNTIFS('Orders'!$A$6:$A$505,B427,'Orders'!$B$6:$B$505,'Inputs'!$B$5)&lt;&gt;1,AND(C427&lt;&gt;"Delivered",C427&lt;&gt;"Failed")),"Resolve","No issue"))</x:f>
        <x:v>No issue</x:v>
      </x:c>
      <x:c r="H427" s="2" t="str">
        <x:f>IF(COUNTA(A427:F427)=0,"",IF(AND(C427="Delivered",D427=""),"Resolve","No issue"))</x:f>
        <x:v>No issue</x:v>
      </x:c>
      <x:c r="I427" s="2" t="str">
        <x:f>IF(COUNTA(A427:F427)=0,"",IF(OR(NOT(ISNUMBER(E427)),E427&lt;'Inputs'!$B$8,E427&gt;'Inputs'!$B$6),"Resolve","No issue"))</x:f>
        <x:v>No issue</x:v>
      </x:c>
    </x:row>
    <x:row r="428" ht="25" customHeight="1">
      <x:c r="A428" s="6" t="str">
        <x:v>C-423</x:v>
      </x:c>
      <x:c r="B428" s="6" t="str">
        <x:v>A-423</x:v>
      </x:c>
      <x:c r="C428" s="6" t="str">
        <x:v>Failed</x:v>
      </x:c>
      <x:c r="D428" s="6" t="str"/>
      <x:c r="E428" s="7" t="n">
        <x:v>46307</x:v>
      </x:c>
      <x:c r="F428" s="6" t="str">
        <x:v>SRC-CLAIM-423</x:v>
      </x:c>
      <x:c r="G428" s="2" t="str">
        <x:f>IF(COUNTA(A428:F428)=0,"",IF(OR(A428="",B428="",COUNTIFS($A$6:$A$435,A428)&lt;&gt;1,COUNTIFS($B$6:$B$435,B428)&lt;&gt;1,COUNTIFS('Orders'!$A$6:$A$505,B428,'Orders'!$B$6:$B$505,'Inputs'!$B$5)&lt;&gt;1,AND(C428&lt;&gt;"Delivered",C428&lt;&gt;"Failed")),"Resolve","No issue"))</x:f>
        <x:v>No issue</x:v>
      </x:c>
      <x:c r="H428" s="2" t="str">
        <x:f>IF(COUNTA(A428:F428)=0,"",IF(AND(C428="Delivered",D428=""),"Resolve","No issue"))</x:f>
        <x:v>No issue</x:v>
      </x:c>
      <x:c r="I428" s="2" t="str">
        <x:f>IF(COUNTA(A428:F428)=0,"",IF(OR(NOT(ISNUMBER(E428)),E428&lt;'Inputs'!$B$8,E428&gt;'Inputs'!$B$6),"Resolve","No issue"))</x:f>
        <x:v>No issue</x:v>
      </x:c>
    </x:row>
    <x:row r="429" ht="25" customHeight="1">
      <x:c r="A429" s="6" t="str">
        <x:v>C-424</x:v>
      </x:c>
      <x:c r="B429" s="6" t="str">
        <x:v>A-424</x:v>
      </x:c>
      <x:c r="C429" s="6" t="str">
        <x:v>Failed</x:v>
      </x:c>
      <x:c r="D429" s="6" t="str"/>
      <x:c r="E429" s="7" t="n">
        <x:v>46307</x:v>
      </x:c>
      <x:c r="F429" s="6" t="str">
        <x:v>SRC-CLAIM-424</x:v>
      </x:c>
      <x:c r="G429" s="2" t="str">
        <x:f>IF(COUNTA(A429:F429)=0,"",IF(OR(A429="",B429="",COUNTIFS($A$6:$A$435,A429)&lt;&gt;1,COUNTIFS($B$6:$B$435,B429)&lt;&gt;1,COUNTIFS('Orders'!$A$6:$A$505,B429,'Orders'!$B$6:$B$505,'Inputs'!$B$5)&lt;&gt;1,AND(C429&lt;&gt;"Delivered",C429&lt;&gt;"Failed")),"Resolve","No issue"))</x:f>
        <x:v>No issue</x:v>
      </x:c>
      <x:c r="H429" s="2" t="str">
        <x:f>IF(COUNTA(A429:F429)=0,"",IF(AND(C429="Delivered",D429=""),"Resolve","No issue"))</x:f>
        <x:v>No issue</x:v>
      </x:c>
      <x:c r="I429" s="2" t="str">
        <x:f>IF(COUNTA(A429:F429)=0,"",IF(OR(NOT(ISNUMBER(E429)),E429&lt;'Inputs'!$B$8,E429&gt;'Inputs'!$B$6),"Resolve","No issue"))</x:f>
        <x:v>No issue</x:v>
      </x:c>
    </x:row>
    <x:row r="430" ht="25" customHeight="1">
      <x:c r="A430" s="6" t="str">
        <x:v>C-425</x:v>
      </x:c>
      <x:c r="B430" s="6" t="str">
        <x:v>A-425</x:v>
      </x:c>
      <x:c r="C430" s="6" t="str">
        <x:v>Failed</x:v>
      </x:c>
      <x:c r="D430" s="6" t="str"/>
      <x:c r="E430" s="7" t="n">
        <x:v>46307</x:v>
      </x:c>
      <x:c r="F430" s="6" t="str">
        <x:v>SRC-CLAIM-425</x:v>
      </x:c>
      <x:c r="G430" s="2" t="str">
        <x:f>IF(COUNTA(A430:F430)=0,"",IF(OR(A430="",B430="",COUNTIFS($A$6:$A$435,A430)&lt;&gt;1,COUNTIFS($B$6:$B$435,B430)&lt;&gt;1,COUNTIFS('Orders'!$A$6:$A$505,B430,'Orders'!$B$6:$B$505,'Inputs'!$B$5)&lt;&gt;1,AND(C430&lt;&gt;"Delivered",C430&lt;&gt;"Failed")),"Resolve","No issue"))</x:f>
        <x:v>No issue</x:v>
      </x:c>
      <x:c r="H430" s="2" t="str">
        <x:f>IF(COUNTA(A430:F430)=0,"",IF(AND(C430="Delivered",D430=""),"Resolve","No issue"))</x:f>
        <x:v>No issue</x:v>
      </x:c>
      <x:c r="I430" s="2" t="str">
        <x:f>IF(COUNTA(A430:F430)=0,"",IF(OR(NOT(ISNUMBER(E430)),E430&lt;'Inputs'!$B$8,E430&gt;'Inputs'!$B$6),"Resolve","No issue"))</x:f>
        <x:v>No issue</x:v>
      </x:c>
    </x:row>
    <x:row r="431" ht="25" customHeight="1">
      <x:c r="A431" s="6" t="str">
        <x:v>C-426</x:v>
      </x:c>
      <x:c r="B431" s="6" t="str">
        <x:v>A-426</x:v>
      </x:c>
      <x:c r="C431" s="6" t="str">
        <x:v>Failed</x:v>
      </x:c>
      <x:c r="D431" s="6" t="str"/>
      <x:c r="E431" s="7" t="n">
        <x:v>46307</x:v>
      </x:c>
      <x:c r="F431" s="6" t="str">
        <x:v>SRC-CLAIM-426</x:v>
      </x:c>
      <x:c r="G431" s="2" t="str">
        <x:f>IF(COUNTA(A431:F431)=0,"",IF(OR(A431="",B431="",COUNTIFS($A$6:$A$435,A431)&lt;&gt;1,COUNTIFS($B$6:$B$435,B431)&lt;&gt;1,COUNTIFS('Orders'!$A$6:$A$505,B431,'Orders'!$B$6:$B$505,'Inputs'!$B$5)&lt;&gt;1,AND(C431&lt;&gt;"Delivered",C431&lt;&gt;"Failed")),"Resolve","No issue"))</x:f>
        <x:v>No issue</x:v>
      </x:c>
      <x:c r="H431" s="2" t="str">
        <x:f>IF(COUNTA(A431:F431)=0,"",IF(AND(C431="Delivered",D431=""),"Resolve","No issue"))</x:f>
        <x:v>No issue</x:v>
      </x:c>
      <x:c r="I431" s="2" t="str">
        <x:f>IF(COUNTA(A431:F431)=0,"",IF(OR(NOT(ISNUMBER(E431)),E431&lt;'Inputs'!$B$8,E431&gt;'Inputs'!$B$6),"Resolve","No issue"))</x:f>
        <x:v>No issue</x:v>
      </x:c>
    </x:row>
    <x:row r="432" ht="25" customHeight="1">
      <x:c r="A432" s="6" t="str">
        <x:v>C-427</x:v>
      </x:c>
      <x:c r="B432" s="6" t="str">
        <x:v>A-427</x:v>
      </x:c>
      <x:c r="C432" s="6" t="str">
        <x:v>Failed</x:v>
      </x:c>
      <x:c r="D432" s="6" t="str"/>
      <x:c r="E432" s="7" t="n">
        <x:v>46307</x:v>
      </x:c>
      <x:c r="F432" s="6" t="str">
        <x:v>SRC-CLAIM-427</x:v>
      </x:c>
      <x:c r="G432" s="2" t="str">
        <x:f>IF(COUNTA(A432:F432)=0,"",IF(OR(A432="",B432="",COUNTIFS($A$6:$A$435,A432)&lt;&gt;1,COUNTIFS($B$6:$B$435,B432)&lt;&gt;1,COUNTIFS('Orders'!$A$6:$A$505,B432,'Orders'!$B$6:$B$505,'Inputs'!$B$5)&lt;&gt;1,AND(C432&lt;&gt;"Delivered",C432&lt;&gt;"Failed")),"Resolve","No issue"))</x:f>
        <x:v>No issue</x:v>
      </x:c>
      <x:c r="H432" s="2" t="str">
        <x:f>IF(COUNTA(A432:F432)=0,"",IF(AND(C432="Delivered",D432=""),"Resolve","No issue"))</x:f>
        <x:v>No issue</x:v>
      </x:c>
      <x:c r="I432" s="2" t="str">
        <x:f>IF(COUNTA(A432:F432)=0,"",IF(OR(NOT(ISNUMBER(E432)),E432&lt;'Inputs'!$B$8,E432&gt;'Inputs'!$B$6),"Resolve","No issue"))</x:f>
        <x:v>No issue</x:v>
      </x:c>
    </x:row>
    <x:row r="433" ht="25" customHeight="1">
      <x:c r="A433" s="6" t="str">
        <x:v>C-428</x:v>
      </x:c>
      <x:c r="B433" s="6" t="str">
        <x:v>A-428</x:v>
      </x:c>
      <x:c r="C433" s="6" t="str">
        <x:v>Failed</x:v>
      </x:c>
      <x:c r="D433" s="6" t="str"/>
      <x:c r="E433" s="7" t="n">
        <x:v>46307</x:v>
      </x:c>
      <x:c r="F433" s="6" t="str">
        <x:v>SRC-CLAIM-428</x:v>
      </x:c>
      <x:c r="G433" s="2" t="str">
        <x:f>IF(COUNTA(A433:F433)=0,"",IF(OR(A433="",B433="",COUNTIFS($A$6:$A$435,A433)&lt;&gt;1,COUNTIFS($B$6:$B$435,B433)&lt;&gt;1,COUNTIFS('Orders'!$A$6:$A$505,B433,'Orders'!$B$6:$B$505,'Inputs'!$B$5)&lt;&gt;1,AND(C433&lt;&gt;"Delivered",C433&lt;&gt;"Failed")),"Resolve","No issue"))</x:f>
        <x:v>No issue</x:v>
      </x:c>
      <x:c r="H433" s="2" t="str">
        <x:f>IF(COUNTA(A433:F433)=0,"",IF(AND(C433="Delivered",D433=""),"Resolve","No issue"))</x:f>
        <x:v>No issue</x:v>
      </x:c>
      <x:c r="I433" s="2" t="str">
        <x:f>IF(COUNTA(A433:F433)=0,"",IF(OR(NOT(ISNUMBER(E433)),E433&lt;'Inputs'!$B$8,E433&gt;'Inputs'!$B$6),"Resolve","No issue"))</x:f>
        <x:v>No issue</x:v>
      </x:c>
    </x:row>
    <x:row r="434" ht="25" customHeight="1">
      <x:c r="A434" s="6" t="str">
        <x:v>C-429</x:v>
      </x:c>
      <x:c r="B434" s="6" t="str">
        <x:v>A-429</x:v>
      </x:c>
      <x:c r="C434" s="6" t="str">
        <x:v>Failed</x:v>
      </x:c>
      <x:c r="D434" s="6" t="str"/>
      <x:c r="E434" s="7" t="n">
        <x:v>46307</x:v>
      </x:c>
      <x:c r="F434" s="6" t="str">
        <x:v>SRC-CLAIM-429</x:v>
      </x:c>
      <x:c r="G434" s="2" t="str">
        <x:f>IF(COUNTA(A434:F434)=0,"",IF(OR(A434="",B434="",COUNTIFS($A$6:$A$435,A434)&lt;&gt;1,COUNTIFS($B$6:$B$435,B434)&lt;&gt;1,COUNTIFS('Orders'!$A$6:$A$505,B434,'Orders'!$B$6:$B$505,'Inputs'!$B$5)&lt;&gt;1,AND(C434&lt;&gt;"Delivered",C434&lt;&gt;"Failed")),"Resolve","No issue"))</x:f>
        <x:v>No issue</x:v>
      </x:c>
      <x:c r="H434" s="2" t="str">
        <x:f>IF(COUNTA(A434:F434)=0,"",IF(AND(C434="Delivered",D434=""),"Resolve","No issue"))</x:f>
        <x:v>No issue</x:v>
      </x:c>
      <x:c r="I434" s="2" t="str">
        <x:f>IF(COUNTA(A434:F434)=0,"",IF(OR(NOT(ISNUMBER(E434)),E434&lt;'Inputs'!$B$8,E434&gt;'Inputs'!$B$6),"Resolve","No issue"))</x:f>
        <x:v>No issue</x:v>
      </x:c>
    </x:row>
    <x:row r="435" ht="25" customHeight="1">
      <x:c r="A435" s="6" t="str">
        <x:v>C-430</x:v>
      </x:c>
      <x:c r="B435" s="6" t="str">
        <x:v>A-430</x:v>
      </x:c>
      <x:c r="C435" s="6" t="str">
        <x:v>Failed</x:v>
      </x:c>
      <x:c r="D435" s="6" t="str"/>
      <x:c r="E435" s="7" t="n">
        <x:v>46307</x:v>
      </x:c>
      <x:c r="F435" s="6" t="str">
        <x:v>SRC-CLAIM-430</x:v>
      </x:c>
      <x:c r="G435" s="2" t="str">
        <x:f>IF(COUNTA(A435:F435)=0,"",IF(OR(A435="",B435="",COUNTIFS($A$6:$A$435,A435)&lt;&gt;1,COUNTIFS($B$6:$B$435,B435)&lt;&gt;1,COUNTIFS('Orders'!$A$6:$A$505,B435,'Orders'!$B$6:$B$505,'Inputs'!$B$5)&lt;&gt;1,AND(C435&lt;&gt;"Delivered",C435&lt;&gt;"Failed")),"Resolve","No issue"))</x:f>
        <x:v>No issue</x:v>
      </x:c>
      <x:c r="H435" s="2" t="str">
        <x:f>IF(COUNTA(A435:F435)=0,"",IF(AND(C435="Delivered",D435=""),"Resolve","No issue"))</x:f>
        <x:v>No issue</x:v>
      </x:c>
      <x:c r="I435" s="2" t="str">
        <x:f>IF(COUNTA(A435:F435)=0,"",IF(OR(NOT(ISNUMBER(E435)),E435&lt;'Inputs'!$B$8,E435&gt;'Inputs'!$B$6),"Resolve","No issue"))</x:f>
        <x:v>No issue</x:v>
      </x:c>
    </x:row>
  </x:sheetData>
  <x:conditionalFormatting sqref="G6:I435">
    <x:cfRule type="containsText" dxfId="1" priority="1" operator="containsText" text="Resolve"/>
  </x:conditionalFormatting>
  <x:dataValidations count="1">
    <x:dataValidation type="list" sqref="C6:C435">
      <x:formula1>"Delivered,Failed"</x:formula1>
    </x:dataValidation>
  </x:dataValidations>
  <x:pageMargins left="0.7" right="0.7" top="0.75" bottom="0.75" header="0.3" footer="0.3"/>
  <x:tableParts count="1">
    <x:tablePart xmlns:r="http://schemas.openxmlformats.org/officeDocument/2006/relationships" r:id="R1a1b3201db9040b1"/>
  </x:tableParts>
</x:worksheet>
</file>

<file path=xl/worksheets/sheet5.xml><?xml version="1.0" encoding="utf-8"?>
<x:worksheet xmlns:x="http://schemas.openxmlformats.org/spreadsheetml/2006/main">
  <x:sheetViews>
    <x:sheetView showGridLines="0" workbookViewId="0"/>
  </x:sheetViews>
  <x:sheetFormatPr defaultRowHeight="15"/>
  <x:cols>
    <x:col min="1" max="1" width="24"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Inventory</x:v>
      </x:c>
      <x:c r="B2" s="2"/>
      <x:c r="C2" s="2"/>
      <x:c r="D2" s="2"/>
      <x:c r="E2" s="2"/>
      <x:c r="F2" s="2"/>
      <x:c r="G2" s="2"/>
      <x:c r="H2" s="2"/>
      <x:c r="I2" s="2"/>
    </x:row>
    <x:row r="3" ht="25" customHeight="1">
      <x:c r="A3" s="4"/>
      <x:c r="B3" s="4"/>
      <x:c r="C3" s="4"/>
      <x:c r="D3" s="4"/>
      <x:c r="E3" s="4"/>
      <x:c r="F3" s="4"/>
      <x:c r="G3" s="4"/>
      <x:c r="H3" s="4"/>
      <x:c r="I3" s="4"/>
    </x:row>
    <x:row r="4" ht="25" customHeight="1">
      <x:c r="A4" s="2"/>
      <x:c r="B4" s="2"/>
      <x:c r="C4" s="2"/>
      <x:c r="D4" s="2"/>
      <x:c r="E4" s="2"/>
      <x:c r="F4" s="2"/>
      <x:c r="G4" s="2"/>
      <x:c r="H4" s="2"/>
      <x:c r="I4" s="2"/>
    </x:row>
    <x:row r="5" ht="46" customHeight="1">
      <x:c r="A5" s="13" t="str">
        <x:v>Item ID</x:v>
      </x:c>
      <x:c r="B5" s="13" t="str">
        <x:v>Opening</x:v>
      </x:c>
      <x:c r="C5" s="13" t="str">
        <x:v>Receipts</x:v>
      </x:c>
      <x:c r="D5" s="13" t="str">
        <x:v>Shipped</x:v>
      </x:c>
      <x:c r="E5" s="13" t="str">
        <x:v>Returns</x:v>
      </x:c>
      <x:c r="F5" s="13" t="str">
        <x:v>Damaged</x:v>
      </x:c>
      <x:c r="G5" s="13" t="str">
        <x:v>Physical count</x:v>
      </x:c>
      <x:c r="H5" s="13" t="str">
        <x:v>Expected count</x:v>
      </x:c>
      <x:c r="I5" s="13" t="str">
        <x:v>Usable count</x:v>
      </x:c>
    </x:row>
    <x:row r="6" ht="25" customHeight="1">
      <x:c r="A6" s="2" t="str">
        <x:v>SKU-A</x:v>
      </x:c>
      <x:c r="B6" s="2" t="n">
        <x:f>'Inputs'!B14</x:f>
        <x:v>600</x:v>
      </x:c>
      <x:c r="C6" s="2" t="n">
        <x:f>'Inputs'!B15</x:f>
        <x:v>0</x:v>
      </x:c>
      <x:c r="D6" s="2" t="n">
        <x:f>'Inputs'!B16</x:f>
        <x:v>430</x:v>
      </x:c>
      <x:c r="E6" s="6" t="n">
        <x:v>0</x:v>
      </x:c>
      <x:c r="F6" s="2" t="n">
        <x:f>'Inputs'!B12</x:f>
        <x:v>40</x:v>
      </x:c>
      <x:c r="G6" s="2" t="n">
        <x:f>'Inputs'!B17</x:f>
        <x:v>170</x:v>
      </x:c>
      <x:c r="H6" s="2" t="n">
        <x:f>B6+C6-D6+E6</x:f>
        <x:v>170</x:v>
      </x:c>
      <x:c r="I6" s="2" t="n">
        <x:f>H6-F6</x:f>
        <x:v>130</x:v>
      </x:c>
    </x:row>
    <x:row r="7" ht="25" customHeight="1">
      <x:c r="A7" s="2"/>
      <x:c r="B7" s="2"/>
      <x:c r="C7" s="2"/>
      <x:c r="D7" s="2"/>
      <x:c r="E7" s="2"/>
      <x:c r="F7" s="2"/>
      <x:c r="G7" s="2"/>
      <x:c r="H7" s="2"/>
      <x:c r="I7" s="2"/>
    </x:row>
    <x:row r="8" ht="85" customHeight="1">
      <x:c r="A8" s="9" t="str">
        <x:v>Hypothetical example. Not customer data. USD only; no currency conversion.</x:v>
      </x:c>
      <x:c r="B8" s="2"/>
      <x:c r="C8" s="2"/>
      <x:c r="D8" s="2"/>
      <x:c r="E8" s="2"/>
      <x:c r="F8" s="2"/>
      <x:c r="G8" s="2"/>
      <x:c r="H8" s="2"/>
      <x:c r="I8" s="2"/>
    </x:row>
    <x:row r="9" ht="25" customHeight="1">
      <x:c r="A9" s="2"/>
      <x:c r="B9" s="2"/>
      <x:c r="C9" s="2"/>
      <x:c r="D9" s="2"/>
      <x:c r="E9" s="2"/>
      <x:c r="F9" s="2"/>
      <x:c r="G9" s="2"/>
      <x:c r="H9" s="2"/>
      <x:c r="I9" s="2"/>
    </x:row>
    <x:row r="10" ht="25" customHeight="1">
      <x:c r="A10" s="2"/>
      <x:c r="B10" s="2"/>
      <x:c r="C10" s="2"/>
      <x:c r="D10" s="2"/>
      <x:c r="E10" s="2"/>
      <x:c r="F10" s="2"/>
      <x:c r="G10" s="2"/>
      <x:c r="H10" s="2"/>
      <x:c r="I10" s="2"/>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25" customHeight="1">
      <x:c r="A1" s="2"/>
      <x:c r="B1" s="2"/>
      <x:c r="C1" s="2"/>
      <x:c r="D1" s="2"/>
      <x:c r="E1" s="2"/>
      <x:c r="F1" s="2"/>
      <x:c r="G1" s="2"/>
      <x:c r="H1" s="2"/>
      <x:c r="I1" s="2"/>
    </x:row>
    <x:row r="2" ht="25" customHeight="1">
      <x:c r="A2" s="3" t="str">
        <x:v>Credits</x:v>
      </x:c>
      <x:c r="B2" s="2"/>
      <x:c r="C2" s="2"/>
      <x:c r="D2" s="2"/>
      <x:c r="E2" s="2"/>
      <x:c r="F2" s="2"/>
      <x:c r="G2" s="2"/>
      <x:c r="H2" s="2"/>
      <x:c r="I2" s="2"/>
    </x:row>
    <x:row r="3" ht="25" customHeight="1">
      <x:c r="A3" s="4"/>
      <x:c r="B3" s="4"/>
      <x:c r="C3" s="4"/>
      <x:c r="D3" s="4"/>
      <x:c r="E3" s="4"/>
      <x:c r="F3" s="4"/>
      <x:c r="G3" s="4"/>
      <x:c r="H3" s="4"/>
      <x:c r="I3" s="2"/>
    </x:row>
    <x:row r="4" ht="25" customHeight="1">
      <x:c r="A4" s="2"/>
      <x:c r="B4" s="2"/>
      <x:c r="C4" s="2"/>
      <x:c r="D4" s="2"/>
      <x:c r="E4" s="2"/>
      <x:c r="F4" s="2"/>
      <x:c r="G4" s="2"/>
      <x:c r="H4" s="2"/>
      <x:c r="I4" s="2"/>
    </x:row>
    <x:row r="5" ht="46" customHeight="1">
      <x:c r="A5" s="13" t="str">
        <x:v>Credit ID</x:v>
      </x:c>
      <x:c r="B5" s="13" t="str">
        <x:v>Damage batch</x:v>
      </x:c>
      <x:c r="C5" s="13" t="str">
        <x:v>Item ID</x:v>
      </x:c>
      <x:c r="D5" s="13" t="str">
        <x:v>Units</x:v>
      </x:c>
      <x:c r="E5" s="13" t="str">
        <x:v>Unit cost (USD)</x:v>
      </x:c>
      <x:c r="F5" s="13" t="str">
        <x:v>Amount (USD)</x:v>
      </x:c>
      <x:c r="G5" s="13" t="str">
        <x:v>Document reference</x:v>
      </x:c>
      <x:c r="H5" s="13" t="str">
        <x:v>Document date</x:v>
      </x:c>
      <x:c r="I5" s="13" t="str">
        <x:v>Issue</x:v>
      </x:c>
    </x:row>
    <x:row r="6" ht="25" customHeight="1">
      <x:c r="A6" s="6" t="str">
        <x:v>CR-001</x:v>
      </x:c>
      <x:c r="B6" s="6" t="str">
        <x:v>D-A</x:v>
      </x:c>
      <x:c r="C6" s="6" t="str">
        <x:v>SKU-A</x:v>
      </x:c>
      <x:c r="D6" s="6" t="n">
        <x:v>1</x:v>
      </x:c>
      <x:c r="E6" s="8" t="n">
        <x:v>10</x:v>
      </x:c>
      <x:c r="F6" s="14" t="n">
        <x:f>IF(COUNTA(A6:E6)+COUNTA(G6:H6)=0,"",D6*E6)</x:f>
        <x:v>10</x:v>
      </x:c>
      <x:c r="G6" s="6" t="str">
        <x:v>DOC-1</x:v>
      </x:c>
      <x:c r="H6" s="7" t="n">
        <x:v>46307</x:v>
      </x:c>
      <x:c r="I6" s="2" t="str">
        <x:f>IF(COUNTA(A6:E6)+COUNTA(G6:H6)=0,"",IF(OR(A6="",COUNTIFS($A$6:$A$30,A6)&lt;&gt;1,B6&lt;&gt;"D-A",C6&lt;&gt;'Inventory'!$A$6,NOT(ISNUMBER(D6)),D6&lt;0,NOT(ISNUMBER(E6)),E6&lt;0,G6="",COUNTIFS($G$6:$G$30,G6)&lt;&gt;1,NOT(ISNUMBER(H6)),H6&lt;'Inputs'!$B$8,H6&gt;'Inputs'!$B$6),"Resolve","No issue"))</x:f>
        <x:v>No issue</x:v>
      </x:c>
    </x:row>
    <x:row r="7" ht="25" customHeight="1">
      <x:c r="A7" s="6" t="str">
        <x:v>CR-002</x:v>
      </x:c>
      <x:c r="B7" s="6" t="str">
        <x:v>D-A</x:v>
      </x:c>
      <x:c r="C7" s="6" t="str">
        <x:v>SKU-A</x:v>
      </x:c>
      <x:c r="D7" s="6" t="n">
        <x:v>1</x:v>
      </x:c>
      <x:c r="E7" s="8" t="n">
        <x:v>10</x:v>
      </x:c>
      <x:c r="F7" s="14" t="n">
        <x:f>IF(COUNTA(A7:E7)+COUNTA(G7:H7)=0,"",D7*E7)</x:f>
        <x:v>10</x:v>
      </x:c>
      <x:c r="G7" s="6" t="str">
        <x:v>DOC-2</x:v>
      </x:c>
      <x:c r="H7" s="7" t="n">
        <x:v>46307</x:v>
      </x:c>
      <x:c r="I7" s="2" t="str">
        <x:f>IF(COUNTA(A7:E7)+COUNTA(G7:H7)=0,"",IF(OR(A7="",COUNTIFS($A$6:$A$30,A7)&lt;&gt;1,B7&lt;&gt;"D-A",C7&lt;&gt;'Inventory'!$A$6,NOT(ISNUMBER(D7)),D7&lt;0,NOT(ISNUMBER(E7)),E7&lt;0,G7="",COUNTIFS($G$6:$G$30,G7)&lt;&gt;1,NOT(ISNUMBER(H7)),H7&lt;'Inputs'!$B$8,H7&gt;'Inputs'!$B$6),"Resolve","No issue"))</x:f>
        <x:v>No issue</x:v>
      </x:c>
    </x:row>
    <x:row r="8" ht="25" customHeight="1">
      <x:c r="A8" s="6" t="str">
        <x:v>CR-003</x:v>
      </x:c>
      <x:c r="B8" s="6" t="str">
        <x:v>D-A</x:v>
      </x:c>
      <x:c r="C8" s="6" t="str">
        <x:v>SKU-A</x:v>
      </x:c>
      <x:c r="D8" s="6" t="n">
        <x:v>1</x:v>
      </x:c>
      <x:c r="E8" s="8" t="n">
        <x:v>10</x:v>
      </x:c>
      <x:c r="F8" s="14" t="n">
        <x:f>IF(COUNTA(A8:E8)+COUNTA(G8:H8)=0,"",D8*E8)</x:f>
        <x:v>10</x:v>
      </x:c>
      <x:c r="G8" s="6" t="str">
        <x:v>DOC-3</x:v>
      </x:c>
      <x:c r="H8" s="7" t="n">
        <x:v>46307</x:v>
      </x:c>
      <x:c r="I8" s="2" t="str">
        <x:f>IF(COUNTA(A8:E8)+COUNTA(G8:H8)=0,"",IF(OR(A8="",COUNTIFS($A$6:$A$30,A8)&lt;&gt;1,B8&lt;&gt;"D-A",C8&lt;&gt;'Inventory'!$A$6,NOT(ISNUMBER(D8)),D8&lt;0,NOT(ISNUMBER(E8)),E8&lt;0,G8="",COUNTIFS($G$6:$G$30,G8)&lt;&gt;1,NOT(ISNUMBER(H8)),H8&lt;'Inputs'!$B$8,H8&gt;'Inputs'!$B$6),"Resolve","No issue"))</x:f>
        <x:v>No issue</x:v>
      </x:c>
    </x:row>
    <x:row r="9" ht="25" customHeight="1">
      <x:c r="A9" s="6" t="str">
        <x:v>CR-004</x:v>
      </x:c>
      <x:c r="B9" s="6" t="str">
        <x:v>D-A</x:v>
      </x:c>
      <x:c r="C9" s="6" t="str">
        <x:v>SKU-A</x:v>
      </x:c>
      <x:c r="D9" s="6" t="n">
        <x:v>1</x:v>
      </x:c>
      <x:c r="E9" s="8" t="n">
        <x:v>10</x:v>
      </x:c>
      <x:c r="F9" s="14" t="n">
        <x:f>IF(COUNTA(A9:E9)+COUNTA(G9:H9)=0,"",D9*E9)</x:f>
        <x:v>10</x:v>
      </x:c>
      <x:c r="G9" s="6" t="str">
        <x:v>DOC-4</x:v>
      </x:c>
      <x:c r="H9" s="7" t="n">
        <x:v>46307</x:v>
      </x:c>
      <x:c r="I9" s="2" t="str">
        <x:f>IF(COUNTA(A9:E9)+COUNTA(G9:H9)=0,"",IF(OR(A9="",COUNTIFS($A$6:$A$30,A9)&lt;&gt;1,B9&lt;&gt;"D-A",C9&lt;&gt;'Inventory'!$A$6,NOT(ISNUMBER(D9)),D9&lt;0,NOT(ISNUMBER(E9)),E9&lt;0,G9="",COUNTIFS($G$6:$G$30,G9)&lt;&gt;1,NOT(ISNUMBER(H9)),H9&lt;'Inputs'!$B$8,H9&gt;'Inputs'!$B$6),"Resolve","No issue"))</x:f>
        <x:v>No issue</x:v>
      </x:c>
    </x:row>
    <x:row r="10" ht="25" customHeight="1">
      <x:c r="A10" s="6" t="str">
        <x:v>CR-005</x:v>
      </x:c>
      <x:c r="B10" s="6" t="str">
        <x:v>D-A</x:v>
      </x:c>
      <x:c r="C10" s="6" t="str">
        <x:v>SKU-A</x:v>
      </x:c>
      <x:c r="D10" s="6" t="n">
        <x:v>1</x:v>
      </x:c>
      <x:c r="E10" s="8" t="n">
        <x:v>10</x:v>
      </x:c>
      <x:c r="F10" s="14" t="n">
        <x:f>IF(COUNTA(A10:E10)+COUNTA(G10:H10)=0,"",D10*E10)</x:f>
        <x:v>10</x:v>
      </x:c>
      <x:c r="G10" s="6" t="str">
        <x:v>DOC-5</x:v>
      </x:c>
      <x:c r="H10" s="7" t="n">
        <x:v>46307</x:v>
      </x:c>
      <x:c r="I10" s="2" t="str">
        <x:f>IF(COUNTA(A10:E10)+COUNTA(G10:H10)=0,"",IF(OR(A10="",COUNTIFS($A$6:$A$30,A10)&lt;&gt;1,B10&lt;&gt;"D-A",C10&lt;&gt;'Inventory'!$A$6,NOT(ISNUMBER(D10)),D10&lt;0,NOT(ISNUMBER(E10)),E10&lt;0,G10="",COUNTIFS($G$6:$G$30,G10)&lt;&gt;1,NOT(ISNUMBER(H10)),H10&lt;'Inputs'!$B$8,H10&gt;'Inputs'!$B$6),"Resolve","No issue"))</x:f>
        <x:v>No issue</x:v>
      </x:c>
    </x:row>
    <x:row r="11" ht="25" customHeight="1">
      <x:c r="A11" s="6" t="str">
        <x:v>CR-006</x:v>
      </x:c>
      <x:c r="B11" s="6" t="str">
        <x:v>D-A</x:v>
      </x:c>
      <x:c r="C11" s="6" t="str">
        <x:v>SKU-A</x:v>
      </x:c>
      <x:c r="D11" s="6" t="n">
        <x:v>1</x:v>
      </x:c>
      <x:c r="E11" s="8" t="n">
        <x:v>10</x:v>
      </x:c>
      <x:c r="F11" s="14" t="n">
        <x:f>IF(COUNTA(A11:E11)+COUNTA(G11:H11)=0,"",D11*E11)</x:f>
        <x:v>10</x:v>
      </x:c>
      <x:c r="G11" s="6" t="str">
        <x:v>DOC-6</x:v>
      </x:c>
      <x:c r="H11" s="7" t="n">
        <x:v>46307</x:v>
      </x:c>
      <x:c r="I11" s="2" t="str">
        <x:f>IF(COUNTA(A11:E11)+COUNTA(G11:H11)=0,"",IF(OR(A11="",COUNTIFS($A$6:$A$30,A11)&lt;&gt;1,B11&lt;&gt;"D-A",C11&lt;&gt;'Inventory'!$A$6,NOT(ISNUMBER(D11)),D11&lt;0,NOT(ISNUMBER(E11)),E11&lt;0,G11="",COUNTIFS($G$6:$G$30,G11)&lt;&gt;1,NOT(ISNUMBER(H11)),H11&lt;'Inputs'!$B$8,H11&gt;'Inputs'!$B$6),"Resolve","No issue"))</x:f>
        <x:v>No issue</x:v>
      </x:c>
    </x:row>
    <x:row r="12" ht="25" customHeight="1">
      <x:c r="A12" s="6" t="str">
        <x:v>CR-007</x:v>
      </x:c>
      <x:c r="B12" s="6" t="str">
        <x:v>D-A</x:v>
      </x:c>
      <x:c r="C12" s="6" t="str">
        <x:v>SKU-A</x:v>
      </x:c>
      <x:c r="D12" s="6" t="n">
        <x:v>1</x:v>
      </x:c>
      <x:c r="E12" s="8" t="n">
        <x:v>10</x:v>
      </x:c>
      <x:c r="F12" s="14" t="n">
        <x:f>IF(COUNTA(A12:E12)+COUNTA(G12:H12)=0,"",D12*E12)</x:f>
        <x:v>10</x:v>
      </x:c>
      <x:c r="G12" s="6" t="str">
        <x:v>DOC-7</x:v>
      </x:c>
      <x:c r="H12" s="7" t="n">
        <x:v>46307</x:v>
      </x:c>
      <x:c r="I12" s="2" t="str">
        <x:f>IF(COUNTA(A12:E12)+COUNTA(G12:H12)=0,"",IF(OR(A12="",COUNTIFS($A$6:$A$30,A12)&lt;&gt;1,B12&lt;&gt;"D-A",C12&lt;&gt;'Inventory'!$A$6,NOT(ISNUMBER(D12)),D12&lt;0,NOT(ISNUMBER(E12)),E12&lt;0,G12="",COUNTIFS($G$6:$G$30,G12)&lt;&gt;1,NOT(ISNUMBER(H12)),H12&lt;'Inputs'!$B$8,H12&gt;'Inputs'!$B$6),"Resolve","No issue"))</x:f>
        <x:v>No issue</x:v>
      </x:c>
    </x:row>
    <x:row r="13" ht="25" customHeight="1">
      <x:c r="A13" s="6" t="str">
        <x:v>CR-008</x:v>
      </x:c>
      <x:c r="B13" s="6" t="str">
        <x:v>D-A</x:v>
      </x:c>
      <x:c r="C13" s="6" t="str">
        <x:v>SKU-A</x:v>
      </x:c>
      <x:c r="D13" s="6" t="n">
        <x:v>1</x:v>
      </x:c>
      <x:c r="E13" s="8" t="n">
        <x:v>10</x:v>
      </x:c>
      <x:c r="F13" s="14" t="n">
        <x:f>IF(COUNTA(A13:E13)+COUNTA(G13:H13)=0,"",D13*E13)</x:f>
        <x:v>10</x:v>
      </x:c>
      <x:c r="G13" s="6" t="str">
        <x:v>DOC-8</x:v>
      </x:c>
      <x:c r="H13" s="7" t="n">
        <x:v>46307</x:v>
      </x:c>
      <x:c r="I13" s="2" t="str">
        <x:f>IF(COUNTA(A13:E13)+COUNTA(G13:H13)=0,"",IF(OR(A13="",COUNTIFS($A$6:$A$30,A13)&lt;&gt;1,B13&lt;&gt;"D-A",C13&lt;&gt;'Inventory'!$A$6,NOT(ISNUMBER(D13)),D13&lt;0,NOT(ISNUMBER(E13)),E13&lt;0,G13="",COUNTIFS($G$6:$G$30,G13)&lt;&gt;1,NOT(ISNUMBER(H13)),H13&lt;'Inputs'!$B$8,H13&gt;'Inputs'!$B$6),"Resolve","No issue"))</x:f>
        <x:v>No issue</x:v>
      </x:c>
    </x:row>
    <x:row r="14" ht="25" customHeight="1">
      <x:c r="A14" s="6" t="str">
        <x:v>CR-009</x:v>
      </x:c>
      <x:c r="B14" s="6" t="str">
        <x:v>D-A</x:v>
      </x:c>
      <x:c r="C14" s="6" t="str">
        <x:v>SKU-A</x:v>
      </x:c>
      <x:c r="D14" s="6" t="n">
        <x:v>1</x:v>
      </x:c>
      <x:c r="E14" s="8" t="n">
        <x:v>10</x:v>
      </x:c>
      <x:c r="F14" s="14" t="n">
        <x:f>IF(COUNTA(A14:E14)+COUNTA(G14:H14)=0,"",D14*E14)</x:f>
        <x:v>10</x:v>
      </x:c>
      <x:c r="G14" s="6" t="str">
        <x:v>DOC-9</x:v>
      </x:c>
      <x:c r="H14" s="7" t="n">
        <x:v>46307</x:v>
      </x:c>
      <x:c r="I14" s="2" t="str">
        <x:f>IF(COUNTA(A14:E14)+COUNTA(G14:H14)=0,"",IF(OR(A14="",COUNTIFS($A$6:$A$30,A14)&lt;&gt;1,B14&lt;&gt;"D-A",C14&lt;&gt;'Inventory'!$A$6,NOT(ISNUMBER(D14)),D14&lt;0,NOT(ISNUMBER(E14)),E14&lt;0,G14="",COUNTIFS($G$6:$G$30,G14)&lt;&gt;1,NOT(ISNUMBER(H14)),H14&lt;'Inputs'!$B$8,H14&gt;'Inputs'!$B$6),"Resolve","No issue"))</x:f>
        <x:v>No issue</x:v>
      </x:c>
    </x:row>
    <x:row r="15" ht="25" customHeight="1">
      <x:c r="A15" s="6" t="str">
        <x:v>CR-010</x:v>
      </x:c>
      <x:c r="B15" s="6" t="str">
        <x:v>D-A</x:v>
      </x:c>
      <x:c r="C15" s="6" t="str">
        <x:v>SKU-A</x:v>
      </x:c>
      <x:c r="D15" s="6" t="n">
        <x:v>1</x:v>
      </x:c>
      <x:c r="E15" s="8" t="n">
        <x:v>10</x:v>
      </x:c>
      <x:c r="F15" s="14" t="n">
        <x:f>IF(COUNTA(A15:E15)+COUNTA(G15:H15)=0,"",D15*E15)</x:f>
        <x:v>10</x:v>
      </x:c>
      <x:c r="G15" s="6" t="str">
        <x:v>DOC-10</x:v>
      </x:c>
      <x:c r="H15" s="7" t="n">
        <x:v>46307</x:v>
      </x:c>
      <x:c r="I15" s="2" t="str">
        <x:f>IF(COUNTA(A15:E15)+COUNTA(G15:H15)=0,"",IF(OR(A15="",COUNTIFS($A$6:$A$30,A15)&lt;&gt;1,B15&lt;&gt;"D-A",C15&lt;&gt;'Inventory'!$A$6,NOT(ISNUMBER(D15)),D15&lt;0,NOT(ISNUMBER(E15)),E15&lt;0,G15="",COUNTIFS($G$6:$G$30,G15)&lt;&gt;1,NOT(ISNUMBER(H15)),H15&lt;'Inputs'!$B$8,H15&gt;'Inputs'!$B$6),"Resolve","No issue"))</x:f>
        <x:v>No issue</x:v>
      </x:c>
    </x:row>
    <x:row r="16" ht="25" customHeight="1">
      <x:c r="A16" s="6" t="str">
        <x:v>CR-011</x:v>
      </x:c>
      <x:c r="B16" s="6" t="str">
        <x:v>D-A</x:v>
      </x:c>
      <x:c r="C16" s="6" t="str">
        <x:v>SKU-A</x:v>
      </x:c>
      <x:c r="D16" s="6" t="n">
        <x:v>1</x:v>
      </x:c>
      <x:c r="E16" s="8" t="n">
        <x:v>10</x:v>
      </x:c>
      <x:c r="F16" s="14" t="n">
        <x:f>IF(COUNTA(A16:E16)+COUNTA(G16:H16)=0,"",D16*E16)</x:f>
        <x:v>10</x:v>
      </x:c>
      <x:c r="G16" s="6" t="str">
        <x:v>DOC-11</x:v>
      </x:c>
      <x:c r="H16" s="7" t="n">
        <x:v>46307</x:v>
      </x:c>
      <x:c r="I16" s="2" t="str">
        <x:f>IF(COUNTA(A16:E16)+COUNTA(G16:H16)=0,"",IF(OR(A16="",COUNTIFS($A$6:$A$30,A16)&lt;&gt;1,B16&lt;&gt;"D-A",C16&lt;&gt;'Inventory'!$A$6,NOT(ISNUMBER(D16)),D16&lt;0,NOT(ISNUMBER(E16)),E16&lt;0,G16="",COUNTIFS($G$6:$G$30,G16)&lt;&gt;1,NOT(ISNUMBER(H16)),H16&lt;'Inputs'!$B$8,H16&gt;'Inputs'!$B$6),"Resolve","No issue"))</x:f>
        <x:v>No issue</x:v>
      </x:c>
    </x:row>
    <x:row r="17" ht="25" customHeight="1">
      <x:c r="A17" s="6" t="str">
        <x:v>CR-012</x:v>
      </x:c>
      <x:c r="B17" s="6" t="str">
        <x:v>D-A</x:v>
      </x:c>
      <x:c r="C17" s="6" t="str">
        <x:v>SKU-A</x:v>
      </x:c>
      <x:c r="D17" s="6" t="n">
        <x:v>1</x:v>
      </x:c>
      <x:c r="E17" s="8" t="n">
        <x:v>10</x:v>
      </x:c>
      <x:c r="F17" s="14" t="n">
        <x:f>IF(COUNTA(A17:E17)+COUNTA(G17:H17)=0,"",D17*E17)</x:f>
        <x:v>10</x:v>
      </x:c>
      <x:c r="G17" s="6" t="str">
        <x:v>DOC-12</x:v>
      </x:c>
      <x:c r="H17" s="7" t="n">
        <x:v>46307</x:v>
      </x:c>
      <x:c r="I17" s="2" t="str">
        <x:f>IF(COUNTA(A17:E17)+COUNTA(G17:H17)=0,"",IF(OR(A17="",COUNTIFS($A$6:$A$30,A17)&lt;&gt;1,B17&lt;&gt;"D-A",C17&lt;&gt;'Inventory'!$A$6,NOT(ISNUMBER(D17)),D17&lt;0,NOT(ISNUMBER(E17)),E17&lt;0,G17="",COUNTIFS($G$6:$G$30,G17)&lt;&gt;1,NOT(ISNUMBER(H17)),H17&lt;'Inputs'!$B$8,H17&gt;'Inputs'!$B$6),"Resolve","No issue"))</x:f>
        <x:v>No issue</x:v>
      </x:c>
    </x:row>
    <x:row r="18" ht="25" customHeight="1">
      <x:c r="A18" s="6" t="str">
        <x:v>CR-013</x:v>
      </x:c>
      <x:c r="B18" s="6" t="str">
        <x:v>D-A</x:v>
      </x:c>
      <x:c r="C18" s="6" t="str">
        <x:v>SKU-A</x:v>
      </x:c>
      <x:c r="D18" s="6" t="n">
        <x:v>1</x:v>
      </x:c>
      <x:c r="E18" s="8" t="n">
        <x:v>10</x:v>
      </x:c>
      <x:c r="F18" s="14" t="n">
        <x:f>IF(COUNTA(A18:E18)+COUNTA(G18:H18)=0,"",D18*E18)</x:f>
        <x:v>10</x:v>
      </x:c>
      <x:c r="G18" s="6" t="str">
        <x:v>DOC-13</x:v>
      </x:c>
      <x:c r="H18" s="7" t="n">
        <x:v>46307</x:v>
      </x:c>
      <x:c r="I18" s="2" t="str">
        <x:f>IF(COUNTA(A18:E18)+COUNTA(G18:H18)=0,"",IF(OR(A18="",COUNTIFS($A$6:$A$30,A18)&lt;&gt;1,B18&lt;&gt;"D-A",C18&lt;&gt;'Inventory'!$A$6,NOT(ISNUMBER(D18)),D18&lt;0,NOT(ISNUMBER(E18)),E18&lt;0,G18="",COUNTIFS($G$6:$G$30,G18)&lt;&gt;1,NOT(ISNUMBER(H18)),H18&lt;'Inputs'!$B$8,H18&gt;'Inputs'!$B$6),"Resolve","No issue"))</x:f>
        <x:v>No issue</x:v>
      </x:c>
    </x:row>
    <x:row r="19" ht="25" customHeight="1">
      <x:c r="A19" s="6" t="str">
        <x:v>CR-014</x:v>
      </x:c>
      <x:c r="B19" s="6" t="str">
        <x:v>D-A</x:v>
      </x:c>
      <x:c r="C19" s="6" t="str">
        <x:v>SKU-A</x:v>
      </x:c>
      <x:c r="D19" s="6" t="n">
        <x:v>1</x:v>
      </x:c>
      <x:c r="E19" s="8" t="n">
        <x:v>10</x:v>
      </x:c>
      <x:c r="F19" s="14" t="n">
        <x:f>IF(COUNTA(A19:E19)+COUNTA(G19:H19)=0,"",D19*E19)</x:f>
        <x:v>10</x:v>
      </x:c>
      <x:c r="G19" s="6" t="str">
        <x:v>DOC-14</x:v>
      </x:c>
      <x:c r="H19" s="7" t="n">
        <x:v>46307</x:v>
      </x:c>
      <x:c r="I19" s="2" t="str">
        <x:f>IF(COUNTA(A19:E19)+COUNTA(G19:H19)=0,"",IF(OR(A19="",COUNTIFS($A$6:$A$30,A19)&lt;&gt;1,B19&lt;&gt;"D-A",C19&lt;&gt;'Inventory'!$A$6,NOT(ISNUMBER(D19)),D19&lt;0,NOT(ISNUMBER(E19)),E19&lt;0,G19="",COUNTIFS($G$6:$G$30,G19)&lt;&gt;1,NOT(ISNUMBER(H19)),H19&lt;'Inputs'!$B$8,H19&gt;'Inputs'!$B$6),"Resolve","No issue"))</x:f>
        <x:v>No issue</x:v>
      </x:c>
    </x:row>
    <x:row r="20" ht="25" customHeight="1">
      <x:c r="A20" s="6" t="str">
        <x:v>CR-015</x:v>
      </x:c>
      <x:c r="B20" s="6" t="str">
        <x:v>D-A</x:v>
      </x:c>
      <x:c r="C20" s="6" t="str">
        <x:v>SKU-A</x:v>
      </x:c>
      <x:c r="D20" s="6" t="n">
        <x:v>1</x:v>
      </x:c>
      <x:c r="E20" s="8" t="n">
        <x:v>10</x:v>
      </x:c>
      <x:c r="F20" s="14" t="n">
        <x:f>IF(COUNTA(A20:E20)+COUNTA(G20:H20)=0,"",D20*E20)</x:f>
        <x:v>10</x:v>
      </x:c>
      <x:c r="G20" s="6" t="str">
        <x:v>DOC-15</x:v>
      </x:c>
      <x:c r="H20" s="7" t="n">
        <x:v>46307</x:v>
      </x:c>
      <x:c r="I20" s="2" t="str">
        <x:f>IF(COUNTA(A20:E20)+COUNTA(G20:H20)=0,"",IF(OR(A20="",COUNTIFS($A$6:$A$30,A20)&lt;&gt;1,B20&lt;&gt;"D-A",C20&lt;&gt;'Inventory'!$A$6,NOT(ISNUMBER(D20)),D20&lt;0,NOT(ISNUMBER(E20)),E20&lt;0,G20="",COUNTIFS($G$6:$G$30,G20)&lt;&gt;1,NOT(ISNUMBER(H20)),H20&lt;'Inputs'!$B$8,H20&gt;'Inputs'!$B$6),"Resolve","No issue"))</x:f>
        <x:v>No issue</x:v>
      </x:c>
    </x:row>
    <x:row r="21" ht="25" customHeight="1">
      <x:c r="A21" s="6" t="str">
        <x:v>CR-016</x:v>
      </x:c>
      <x:c r="B21" s="6" t="str">
        <x:v>D-A</x:v>
      </x:c>
      <x:c r="C21" s="6" t="str">
        <x:v>SKU-A</x:v>
      </x:c>
      <x:c r="D21" s="6" t="n">
        <x:v>1</x:v>
      </x:c>
      <x:c r="E21" s="8" t="n">
        <x:v>10</x:v>
      </x:c>
      <x:c r="F21" s="14" t="n">
        <x:f>IF(COUNTA(A21:E21)+COUNTA(G21:H21)=0,"",D21*E21)</x:f>
        <x:v>10</x:v>
      </x:c>
      <x:c r="G21" s="6" t="str">
        <x:v>DOC-16</x:v>
      </x:c>
      <x:c r="H21" s="7" t="n">
        <x:v>46307</x:v>
      </x:c>
      <x:c r="I21" s="2" t="str">
        <x:f>IF(COUNTA(A21:E21)+COUNTA(G21:H21)=0,"",IF(OR(A21="",COUNTIFS($A$6:$A$30,A21)&lt;&gt;1,B21&lt;&gt;"D-A",C21&lt;&gt;'Inventory'!$A$6,NOT(ISNUMBER(D21)),D21&lt;0,NOT(ISNUMBER(E21)),E21&lt;0,G21="",COUNTIFS($G$6:$G$30,G21)&lt;&gt;1,NOT(ISNUMBER(H21)),H21&lt;'Inputs'!$B$8,H21&gt;'Inputs'!$B$6),"Resolve","No issue"))</x:f>
        <x:v>No issue</x:v>
      </x:c>
    </x:row>
    <x:row r="22" ht="25" customHeight="1">
      <x:c r="A22" s="6" t="str">
        <x:v>CR-017</x:v>
      </x:c>
      <x:c r="B22" s="6" t="str">
        <x:v>D-A</x:v>
      </x:c>
      <x:c r="C22" s="6" t="str">
        <x:v>SKU-A</x:v>
      </x:c>
      <x:c r="D22" s="6" t="n">
        <x:v>1</x:v>
      </x:c>
      <x:c r="E22" s="8" t="n">
        <x:v>10</x:v>
      </x:c>
      <x:c r="F22" s="14" t="n">
        <x:f>IF(COUNTA(A22:E22)+COUNTA(G22:H22)=0,"",D22*E22)</x:f>
        <x:v>10</x:v>
      </x:c>
      <x:c r="G22" s="6" t="str">
        <x:v>DOC-17</x:v>
      </x:c>
      <x:c r="H22" s="7" t="n">
        <x:v>46307</x:v>
      </x:c>
      <x:c r="I22" s="2" t="str">
        <x:f>IF(COUNTA(A22:E22)+COUNTA(G22:H22)=0,"",IF(OR(A22="",COUNTIFS($A$6:$A$30,A22)&lt;&gt;1,B22&lt;&gt;"D-A",C22&lt;&gt;'Inventory'!$A$6,NOT(ISNUMBER(D22)),D22&lt;0,NOT(ISNUMBER(E22)),E22&lt;0,G22="",COUNTIFS($G$6:$G$30,G22)&lt;&gt;1,NOT(ISNUMBER(H22)),H22&lt;'Inputs'!$B$8,H22&gt;'Inputs'!$B$6),"Resolve","No issue"))</x:f>
        <x:v>No issue</x:v>
      </x:c>
    </x:row>
    <x:row r="23" ht="25" customHeight="1">
      <x:c r="A23" s="6" t="str">
        <x:v>CR-018</x:v>
      </x:c>
      <x:c r="B23" s="6" t="str">
        <x:v>D-A</x:v>
      </x:c>
      <x:c r="C23" s="6" t="str">
        <x:v>SKU-A</x:v>
      </x:c>
      <x:c r="D23" s="6" t="n">
        <x:v>1</x:v>
      </x:c>
      <x:c r="E23" s="8" t="n">
        <x:v>10</x:v>
      </x:c>
      <x:c r="F23" s="14" t="n">
        <x:f>IF(COUNTA(A23:E23)+COUNTA(G23:H23)=0,"",D23*E23)</x:f>
        <x:v>10</x:v>
      </x:c>
      <x:c r="G23" s="6" t="str">
        <x:v>DOC-18</x:v>
      </x:c>
      <x:c r="H23" s="7" t="n">
        <x:v>46307</x:v>
      </x:c>
      <x:c r="I23" s="2" t="str">
        <x:f>IF(COUNTA(A23:E23)+COUNTA(G23:H23)=0,"",IF(OR(A23="",COUNTIFS($A$6:$A$30,A23)&lt;&gt;1,B23&lt;&gt;"D-A",C23&lt;&gt;'Inventory'!$A$6,NOT(ISNUMBER(D23)),D23&lt;0,NOT(ISNUMBER(E23)),E23&lt;0,G23="",COUNTIFS($G$6:$G$30,G23)&lt;&gt;1,NOT(ISNUMBER(H23)),H23&lt;'Inputs'!$B$8,H23&gt;'Inputs'!$B$6),"Resolve","No issue"))</x:f>
        <x:v>No issue</x:v>
      </x:c>
    </x:row>
    <x:row r="24" ht="25" customHeight="1">
      <x:c r="A24" s="6" t="str">
        <x:v>CR-019</x:v>
      </x:c>
      <x:c r="B24" s="6" t="str">
        <x:v>D-A</x:v>
      </x:c>
      <x:c r="C24" s="6" t="str">
        <x:v>SKU-A</x:v>
      </x:c>
      <x:c r="D24" s="6" t="n">
        <x:v>1</x:v>
      </x:c>
      <x:c r="E24" s="8" t="n">
        <x:v>10</x:v>
      </x:c>
      <x:c r="F24" s="14" t="n">
        <x:f>IF(COUNTA(A24:E24)+COUNTA(G24:H24)=0,"",D24*E24)</x:f>
        <x:v>10</x:v>
      </x:c>
      <x:c r="G24" s="6" t="str">
        <x:v>DOC-19</x:v>
      </x:c>
      <x:c r="H24" s="7" t="n">
        <x:v>46307</x:v>
      </x:c>
      <x:c r="I24" s="2" t="str">
        <x:f>IF(COUNTA(A24:E24)+COUNTA(G24:H24)=0,"",IF(OR(A24="",COUNTIFS($A$6:$A$30,A24)&lt;&gt;1,B24&lt;&gt;"D-A",C24&lt;&gt;'Inventory'!$A$6,NOT(ISNUMBER(D24)),D24&lt;0,NOT(ISNUMBER(E24)),E24&lt;0,G24="",COUNTIFS($G$6:$G$30,G24)&lt;&gt;1,NOT(ISNUMBER(H24)),H24&lt;'Inputs'!$B$8,H24&gt;'Inputs'!$B$6),"Resolve","No issue"))</x:f>
        <x:v>No issue</x:v>
      </x:c>
    </x:row>
    <x:row r="25" ht="25" customHeight="1">
      <x:c r="A25" s="6" t="str">
        <x:v>CR-020</x:v>
      </x:c>
      <x:c r="B25" s="6" t="str">
        <x:v>D-A</x:v>
      </x:c>
      <x:c r="C25" s="6" t="str">
        <x:v>SKU-A</x:v>
      </x:c>
      <x:c r="D25" s="6" t="n">
        <x:v>1</x:v>
      </x:c>
      <x:c r="E25" s="8" t="n">
        <x:v>10</x:v>
      </x:c>
      <x:c r="F25" s="14" t="n">
        <x:f>IF(COUNTA(A25:E25)+COUNTA(G25:H25)=0,"",D25*E25)</x:f>
        <x:v>10</x:v>
      </x:c>
      <x:c r="G25" s="6" t="str">
        <x:v>DOC-20</x:v>
      </x:c>
      <x:c r="H25" s="7" t="n">
        <x:v>46307</x:v>
      </x:c>
      <x:c r="I25" s="2" t="str">
        <x:f>IF(COUNTA(A25:E25)+COUNTA(G25:H25)=0,"",IF(OR(A25="",COUNTIFS($A$6:$A$30,A25)&lt;&gt;1,B25&lt;&gt;"D-A",C25&lt;&gt;'Inventory'!$A$6,NOT(ISNUMBER(D25)),D25&lt;0,NOT(ISNUMBER(E25)),E25&lt;0,G25="",COUNTIFS($G$6:$G$30,G25)&lt;&gt;1,NOT(ISNUMBER(H25)),H25&lt;'Inputs'!$B$8,H25&gt;'Inputs'!$B$6),"Resolve","No issue"))</x:f>
        <x:v>No issue</x:v>
      </x:c>
    </x:row>
    <x:row r="26" ht="25" customHeight="1">
      <x:c r="A26" s="6" t="str">
        <x:v>CR-021</x:v>
      </x:c>
      <x:c r="B26" s="6" t="str">
        <x:v>D-A</x:v>
      </x:c>
      <x:c r="C26" s="6" t="str">
        <x:v>SKU-A</x:v>
      </x:c>
      <x:c r="D26" s="6" t="n">
        <x:v>1</x:v>
      </x:c>
      <x:c r="E26" s="8" t="n">
        <x:v>10</x:v>
      </x:c>
      <x:c r="F26" s="14" t="n">
        <x:f>IF(COUNTA(A26:E26)+COUNTA(G26:H26)=0,"",D26*E26)</x:f>
        <x:v>10</x:v>
      </x:c>
      <x:c r="G26" s="6" t="str">
        <x:v>DOC-21</x:v>
      </x:c>
      <x:c r="H26" s="7" t="n">
        <x:v>46307</x:v>
      </x:c>
      <x:c r="I26" s="2" t="str">
        <x:f>IF(COUNTA(A26:E26)+COUNTA(G26:H26)=0,"",IF(OR(A26="",COUNTIFS($A$6:$A$30,A26)&lt;&gt;1,B26&lt;&gt;"D-A",C26&lt;&gt;'Inventory'!$A$6,NOT(ISNUMBER(D26)),D26&lt;0,NOT(ISNUMBER(E26)),E26&lt;0,G26="",COUNTIFS($G$6:$G$30,G26)&lt;&gt;1,NOT(ISNUMBER(H26)),H26&lt;'Inputs'!$B$8,H26&gt;'Inputs'!$B$6),"Resolve","No issue"))</x:f>
        <x:v>No issue</x:v>
      </x:c>
    </x:row>
    <x:row r="27" ht="25" customHeight="1">
      <x:c r="A27" s="6" t="str">
        <x:v>CR-022</x:v>
      </x:c>
      <x:c r="B27" s="6" t="str">
        <x:v>D-A</x:v>
      </x:c>
      <x:c r="C27" s="6" t="str">
        <x:v>SKU-A</x:v>
      </x:c>
      <x:c r="D27" s="6" t="n">
        <x:v>1</x:v>
      </x:c>
      <x:c r="E27" s="8" t="n">
        <x:v>10</x:v>
      </x:c>
      <x:c r="F27" s="14" t="n">
        <x:f>IF(COUNTA(A27:E27)+COUNTA(G27:H27)=0,"",D27*E27)</x:f>
        <x:v>10</x:v>
      </x:c>
      <x:c r="G27" s="6" t="str">
        <x:v>DOC-22</x:v>
      </x:c>
      <x:c r="H27" s="7" t="n">
        <x:v>46307</x:v>
      </x:c>
      <x:c r="I27" s="2" t="str">
        <x:f>IF(COUNTA(A27:E27)+COUNTA(G27:H27)=0,"",IF(OR(A27="",COUNTIFS($A$6:$A$30,A27)&lt;&gt;1,B27&lt;&gt;"D-A",C27&lt;&gt;'Inventory'!$A$6,NOT(ISNUMBER(D27)),D27&lt;0,NOT(ISNUMBER(E27)),E27&lt;0,G27="",COUNTIFS($G$6:$G$30,G27)&lt;&gt;1,NOT(ISNUMBER(H27)),H27&lt;'Inputs'!$B$8,H27&gt;'Inputs'!$B$6),"Resolve","No issue"))</x:f>
        <x:v>No issue</x:v>
      </x:c>
    </x:row>
    <x:row r="28" ht="25" customHeight="1">
      <x:c r="A28" s="6" t="str">
        <x:v>CR-023</x:v>
      </x:c>
      <x:c r="B28" s="6" t="str">
        <x:v>D-A</x:v>
      </x:c>
      <x:c r="C28" s="6" t="str">
        <x:v>SKU-A</x:v>
      </x:c>
      <x:c r="D28" s="6" t="n">
        <x:v>1</x:v>
      </x:c>
      <x:c r="E28" s="8" t="n">
        <x:v>10</x:v>
      </x:c>
      <x:c r="F28" s="14" t="n">
        <x:f>IF(COUNTA(A28:E28)+COUNTA(G28:H28)=0,"",D28*E28)</x:f>
        <x:v>10</x:v>
      </x:c>
      <x:c r="G28" s="6" t="str">
        <x:v>DOC-23</x:v>
      </x:c>
      <x:c r="H28" s="7" t="n">
        <x:v>46307</x:v>
      </x:c>
      <x:c r="I28" s="2" t="str">
        <x:f>IF(COUNTA(A28:E28)+COUNTA(G28:H28)=0,"",IF(OR(A28="",COUNTIFS($A$6:$A$30,A28)&lt;&gt;1,B28&lt;&gt;"D-A",C28&lt;&gt;'Inventory'!$A$6,NOT(ISNUMBER(D28)),D28&lt;0,NOT(ISNUMBER(E28)),E28&lt;0,G28="",COUNTIFS($G$6:$G$30,G28)&lt;&gt;1,NOT(ISNUMBER(H28)),H28&lt;'Inputs'!$B$8,H28&gt;'Inputs'!$B$6),"Resolve","No issue"))</x:f>
        <x:v>No issue</x:v>
      </x:c>
    </x:row>
    <x:row r="29" ht="25" customHeight="1">
      <x:c r="A29" s="6" t="str">
        <x:v>CR-024</x:v>
      </x:c>
      <x:c r="B29" s="6" t="str">
        <x:v>D-A</x:v>
      </x:c>
      <x:c r="C29" s="6" t="str">
        <x:v>SKU-A</x:v>
      </x:c>
      <x:c r="D29" s="6" t="n">
        <x:v>1</x:v>
      </x:c>
      <x:c r="E29" s="8" t="n">
        <x:v>10</x:v>
      </x:c>
      <x:c r="F29" s="14" t="n">
        <x:f>IF(COUNTA(A29:E29)+COUNTA(G29:H29)=0,"",D29*E29)</x:f>
        <x:v>10</x:v>
      </x:c>
      <x:c r="G29" s="6" t="str">
        <x:v>DOC-24</x:v>
      </x:c>
      <x:c r="H29" s="7" t="n">
        <x:v>46307</x:v>
      </x:c>
      <x:c r="I29" s="2" t="str">
        <x:f>IF(COUNTA(A29:E29)+COUNTA(G29:H29)=0,"",IF(OR(A29="",COUNTIFS($A$6:$A$30,A29)&lt;&gt;1,B29&lt;&gt;"D-A",C29&lt;&gt;'Inventory'!$A$6,NOT(ISNUMBER(D29)),D29&lt;0,NOT(ISNUMBER(E29)),E29&lt;0,G29="",COUNTIFS($G$6:$G$30,G29)&lt;&gt;1,NOT(ISNUMBER(H29)),H29&lt;'Inputs'!$B$8,H29&gt;'Inputs'!$B$6),"Resolve","No issue"))</x:f>
        <x:v>No issue</x:v>
      </x:c>
    </x:row>
    <x:row r="30" ht="25" customHeight="1">
      <x:c r="A30" s="6" t="str">
        <x:v>CR-025</x:v>
      </x:c>
      <x:c r="B30" s="6" t="str">
        <x:v>D-A</x:v>
      </x:c>
      <x:c r="C30" s="6" t="str">
        <x:v>SKU-A</x:v>
      </x:c>
      <x:c r="D30" s="6" t="n">
        <x:v>1</x:v>
      </x:c>
      <x:c r="E30" s="8" t="n">
        <x:v>10</x:v>
      </x:c>
      <x:c r="F30" s="14" t="n">
        <x:f>IF(COUNTA(A30:E30)+COUNTA(G30:H30)=0,"",D30*E30)</x:f>
        <x:v>10</x:v>
      </x:c>
      <x:c r="G30" s="6" t="str">
        <x:v>DOC-25</x:v>
      </x:c>
      <x:c r="H30" s="7" t="n">
        <x:v>46307</x:v>
      </x:c>
      <x:c r="I30" s="2" t="str">
        <x:f>IF(COUNTA(A30:E30)+COUNTA(G30:H30)=0,"",IF(OR(A30="",COUNTIFS($A$6:$A$30,A30)&lt;&gt;1,B30&lt;&gt;"D-A",C30&lt;&gt;'Inventory'!$A$6,NOT(ISNUMBER(D30)),D30&lt;0,NOT(ISNUMBER(E30)),E30&lt;0,G30="",COUNTIFS($G$6:$G$30,G30)&lt;&gt;1,NOT(ISNUMBER(H30)),H30&lt;'Inputs'!$B$8,H30&gt;'Inputs'!$B$6),"Resolve","No issue"))</x:f>
        <x:v>No issue</x:v>
      </x:c>
    </x:row>
  </x:sheetData>
  <x:conditionalFormatting sqref="H6:H30">
    <x:cfRule type="containsText" dxfId="2" priority="1" operator="containsText" text="Resolve"/>
  </x:conditionalFormatting>
  <x:conditionalFormatting sqref="I6:I30">
    <x:cfRule type="containsText" dxfId="5" priority="2" operator="containsText" text="Resolve"/>
  </x:conditionalFormatting>
  <x:pageMargins left="0.7" right="0.7" top="0.75" bottom="0.75" header="0.3" footer="0.3"/>
  <x:tableParts count="1">
    <x:tablePart xmlns:r="http://schemas.openxmlformats.org/officeDocument/2006/relationships" r:id="R0c487bf08e3643e1"/>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7" hidden="0" customWidth="1"/>
    <x:col min="2" max="2" width="19" hidden="0" customWidth="1"/>
    <x:col min="3" max="3" width="19" hidden="0" customWidth="1"/>
    <x:col min="4" max="4" width="20" hidden="0" customWidth="1"/>
  </x:cols>
  <x:sheetData>
    <x:row r="1" ht="25" customHeight="1">
      <x:c r="A1" s="2"/>
      <x:c r="B1" s="2"/>
      <x:c r="C1" s="2"/>
      <x:c r="D1" s="2"/>
    </x:row>
    <x:row r="2" ht="25" customHeight="1">
      <x:c r="A2" s="3" t="str">
        <x:v>Exceptions</x:v>
      </x:c>
      <x:c r="B2" s="2"/>
      <x:c r="C2" s="2"/>
      <x:c r="D2" s="2"/>
    </x:row>
    <x:row r="3" ht="25" customHeight="1">
      <x:c r="A3" s="4"/>
      <x:c r="B3" s="4"/>
      <x:c r="C3" s="4"/>
      <x:c r="D3" s="4"/>
    </x:row>
    <x:row r="4" ht="25" customHeight="1">
      <x:c r="A4" s="2"/>
      <x:c r="B4" s="2"/>
      <x:c r="C4" s="2"/>
      <x:c r="D4" s="2"/>
    </x:row>
    <x:row r="5" ht="46" customHeight="1">
      <x:c r="A5" s="13" t="str">
        <x:v>Measure</x:v>
      </x:c>
      <x:c r="B5" s="13" t="str">
        <x:v>Value</x:v>
      </x:c>
      <x:c r="C5" s="13" t="str">
        <x:v>Owner</x:v>
      </x:c>
      <x:c r="D5" s="13" t="str">
        <x:v>Evidence / next action</x:v>
      </x:c>
    </x:row>
    <x:row r="6" ht="25" customHeight="1">
      <x:c r="A6" s="2" t="str">
        <x:v>Approval count difference</x:v>
      </x:c>
      <x:c r="B6" s="2" t="n">
        <x:f>ABS('Reconciliation'!B6-'Inputs'!B10)</x:f>
        <x:v>0</x:v>
      </x:c>
      <x:c r="C6" s="2" t="str">
        <x:v>Operations</x:v>
      </x:c>
      <x:c r="D6" s="2" t="str">
        <x:f>IF(B6=0,"No issue","Resolve")</x:f>
        <x:v>No issue</x:v>
      </x:c>
    </x:row>
    <x:row r="7" ht="25" customHeight="1">
      <x:c r="A7" s="2" t="str">
        <x:v>Order key issues</x:v>
      </x:c>
      <x:c r="B7" s="2" t="n">
        <x:f>COUNTIFS('Orders'!H6:H505,"Resolve")</x:f>
        <x:v>0</x:v>
      </x:c>
      <x:c r="C7" s="2" t="str">
        <x:v>Data owner</x:v>
      </x:c>
      <x:c r="D7" s="2" t="str">
        <x:f>IF(B7=0,"No issue","Resolve")</x:f>
        <x:v>No issue</x:v>
      </x:c>
    </x:row>
    <x:row r="8" ht="25" customHeight="1">
      <x:c r="A8" s="2" t="str">
        <x:v>Claim key / join issues</x:v>
      </x:c>
      <x:c r="B8" s="2" t="n">
        <x:f>COUNTIFS('Claims'!G6:G435,"Resolve")</x:f>
        <x:v>0</x:v>
      </x:c>
      <x:c r="C8" s="2" t="str">
        <x:v>Data owner</x:v>
      </x:c>
      <x:c r="D8" s="2" t="str">
        <x:f>IF(B8=0,"No issue","Resolve")</x:f>
        <x:v>No issue</x:v>
      </x:c>
    </x:row>
    <x:row r="9" ht="25" customHeight="1">
      <x:c r="A9" s="2" t="str">
        <x:v>Missing delivery proof</x:v>
      </x:c>
      <x:c r="B9" s="2" t="n">
        <x:f>COUNTIFS('Claims'!H6:H435,"Resolve")</x:f>
        <x:v>0</x:v>
      </x:c>
      <x:c r="C9" s="2" t="str">
        <x:v>Support</x:v>
      </x:c>
      <x:c r="D9" s="2" t="str">
        <x:f>IF(B9=0,"No issue","Resolve")</x:f>
        <x:v>No issue</x:v>
      </x:c>
    </x:row>
    <x:row r="10" ht="25" customHeight="1">
      <x:c r="A10" s="2" t="str">
        <x:v>Out-of-period events</x:v>
      </x:c>
      <x:c r="B10" s="2" t="n">
        <x:f>COUNTIFS('Claims'!I6:I435,"Resolve")</x:f>
        <x:v>0</x:v>
      </x:c>
      <x:c r="C10" s="2" t="str">
        <x:v>Data owner</x:v>
      </x:c>
      <x:c r="D10" s="2" t="str">
        <x:f>IF(B10=0,"No issue","Resolve")</x:f>
        <x:v>No issue</x:v>
      </x:c>
    </x:row>
    <x:row r="11" ht="25" customHeight="1">
      <x:c r="A11" s="2" t="str">
        <x:v>Unexplained approvals</x:v>
      </x:c>
      <x:c r="B11" s="2" t="n">
        <x:f>'Reconciliation'!B11</x:f>
        <x:v>12</x:v>
      </x:c>
      <x:c r="C11" s="2" t="str">
        <x:v>Data owner</x:v>
      </x:c>
      <x:c r="D11" s="2" t="str">
        <x:f>IF(B11=0,"No issue","Resolve")</x:f>
        <x:v>Resolve</x:v>
      </x:c>
    </x:row>
    <x:row r="12" ht="25" customHeight="1">
      <x:c r="A12" s="2" t="str">
        <x:v>Failed deliveries</x:v>
      </x:c>
      <x:c r="B12" s="2" t="n">
        <x:f>'Reconciliation'!B9</x:f>
        <x:v>12</x:v>
      </x:c>
      <x:c r="C12" s="2" t="str">
        <x:v>Support</x:v>
      </x:c>
      <x:c r="D12" s="2" t="str">
        <x:f>IF(B12=0,"No issue","Resolve")</x:f>
        <x:v>Resolve</x:v>
      </x:c>
    </x:row>
    <x:row r="13" ht="25" customHeight="1">
      <x:c r="A13" s="2" t="str">
        <x:v>Negative stock</x:v>
      </x:c>
      <x:c r="B13" s="2" t="n">
        <x:f>IF('Inventory'!I6&lt;0,1,0)</x:f>
        <x:v>0</x:v>
      </x:c>
      <x:c r="C13" s="2" t="str">
        <x:v>Warehouse</x:v>
      </x:c>
      <x:c r="D13" s="2" t="str">
        <x:f>IF(B13=0,"No issue","Resolve")</x:f>
        <x:v>No issue</x:v>
      </x:c>
    </x:row>
    <x:row r="14" ht="25" customHeight="1">
      <x:c r="A14" s="2" t="str">
        <x:v>Physical stock difference</x:v>
      </x:c>
      <x:c r="B14" s="2" t="n">
        <x:f>ABS('Inventory'!H6-'Inventory'!G6)</x:f>
        <x:v>0</x:v>
      </x:c>
      <x:c r="C14" s="2" t="str">
        <x:v>Warehouse</x:v>
      </x:c>
      <x:c r="D14" s="2" t="str">
        <x:f>IF(B14=0,"No issue","Resolve")</x:f>
        <x:v>No issue</x:v>
      </x:c>
    </x:row>
    <x:row r="15" ht="25" customHeight="1">
      <x:c r="A15" s="2" t="str">
        <x:v>Unresolved credit (USD)</x:v>
      </x:c>
      <x:c r="B15" s="2" t="n">
        <x:f>ABS('Reconciliation'!B17)</x:f>
        <x:v>150</x:v>
      </x:c>
      <x:c r="C15" s="2" t="str">
        <x:v>Finance</x:v>
      </x:c>
      <x:c r="D15" s="2" t="str">
        <x:f>IF(B15=0,"No issue","Resolve")</x:f>
        <x:v>Resolve</x:v>
      </x:c>
    </x:row>
    <x:row r="16" ht="25" customHeight="1">
      <x:c r="A16" s="2" t="str">
        <x:v>Missing approval owners</x:v>
      </x:c>
      <x:c r="B16" s="2" t="n">
        <x:f>COUNTBLANK('Inputs'!B18:B20)</x:f>
        <x:v>3</x:v>
      </x:c>
      <x:c r="C16" s="2" t="str">
        <x:v>Operations</x:v>
      </x:c>
      <x:c r="D16" s="2" t="str">
        <x:f>IF(B16=0,"No issue","Resolve")</x:f>
        <x:v>Resolve</x:v>
      </x:c>
    </x:row>
    <x:row r="17" ht="25" customHeight="1">
      <x:c r="A17" s="2" t="str">
        <x:v>Formula errors</x:v>
      </x:c>
      <x:c r="B17" s="2" t="n">
        <x:f>SUMPRODUCT(--ISERROR('Orders'!F6:H505))+SUMPRODUCT(--ISERROR('Claims'!G6:I435))+SUMPRODUCT(--ISERROR('Inventory'!H6:I6))+SUMPRODUCT(--ISERROR('Credits'!F6:F30))+SUMPRODUCT(--ISERROR('Reconciliation'!B6:B17))</x:f>
        <x:v>0</x:v>
      </x:c>
      <x:c r="C17" s="2" t="str">
        <x:v>Data owner</x:v>
      </x:c>
      <x:c r="D17" s="2" t="str">
        <x:f>IF(B17=0,"No issue","Resolve")</x:f>
        <x:v>No issue</x:v>
      </x:c>
    </x:row>
    <x:row r="18" ht="25" customHeight="1">
      <x:c r="A18" s="2" t="str">
        <x:v>Required input omissions</x:v>
      </x:c>
      <x:c r="B18" s="2" t="n">
        <x:f>8-COUNT('Inputs'!B10:B17)+3-COUNT('Inputs'!B6:B8)+IF('Inputs'!B5="",1,0)+IF('Inputs'!B9="",1,0)</x:f>
        <x:v>0</x:v>
      </x:c>
      <x:c r="C18" s="2" t="str">
        <x:v>Data owner</x:v>
      </x:c>
      <x:c r="D18" s="2" t="str">
        <x:f>IF(B18=0,"No issue","Resolve")</x:f>
        <x:v>No issue</x:v>
      </x:c>
    </x:row>
    <x:row r="19" ht="38" customHeight="1">
      <x:c r="A19" s="2" t="str">
        <x:v>Unclaimed control difference</x:v>
      </x:c>
      <x:c r="B19" s="2" t="n">
        <x:f>ABS('Reconciliation'!B10-'Inputs'!B11)</x:f>
        <x:v>0</x:v>
      </x:c>
      <x:c r="C19" s="2" t="str">
        <x:v>Operations</x:v>
      </x:c>
      <x:c r="D19" s="2" t="str">
        <x:f>IF(B19=0,"No issue","Resolve")</x:f>
        <x:v>No issue</x:v>
      </x:c>
    </x:row>
    <x:row r="20" ht="25" customHeight="1">
      <x:c r="A20" s="2" t="str">
        <x:v>Credit record issues</x:v>
      </x:c>
      <x:c r="B20" s="2" t="n">
        <x:f>COUNTIFS('Credits'!I6:I30,"Resolve")</x:f>
        <x:v>0</x:v>
      </x:c>
      <x:c r="C20" s="2" t="str">
        <x:v>Finance</x:v>
      </x:c>
      <x:c r="D20" s="2" t="str">
        <x:f>IF(B20=0,"No issue","Resolve")</x:f>
        <x:v>No issue</x:v>
      </x:c>
    </x:row>
    <x:row r="21" ht="25" customHeight="1">
      <x:c r="A21" s="2" t="str">
        <x:v>Shipped claim control difference</x:v>
      </x:c>
      <x:c r="B21" s="2" t="n">
        <x:f>ABS('Inputs'!B16-'Reconciliation'!B7)</x:f>
        <x:v>0</x:v>
      </x:c>
      <x:c r="C21" s="2" t="str">
        <x:v>Operations</x:v>
      </x:c>
      <x:c r="D21" s="2" t="str">
        <x:f>IF(B21=0,"No issue","Resolve")</x:f>
        <x:v>No issue</x:v>
      </x:c>
    </x:row>
    <x:row r="22" ht="40" customHeight="1">
      <x:c r="A22" s="2" t="str">
        <x:v>Sign-off gate</x:v>
      </x:c>
      <x:c r="B22" s="9" t="str">
        <x:f>IF(SUM(B6:B21)&gt;0,"Halt sign-off","Ready for owner sign-off")</x:f>
        <x:v>Halt sign-off</x:v>
      </x:c>
      <x:c r="C22" s="2"/>
      <x:c r="D22" s="2"/>
    </x:row>
    <x:row r="23" ht="25" customHeight="1">
      <x:c r="A23" s="2"/>
      <x:c r="B23" s="2"/>
      <x:c r="C23" s="2"/>
      <x:c r="D23" s="2"/>
    </x:row>
  </x:sheetData>
  <x:mergeCells>
    <x:mergeCell ref="B22:D23"/>
  </x:mergeCells>
  <x:conditionalFormatting sqref="D6:D17">
    <x:cfRule type="containsText" dxfId="3" priority="1" operator="containsText" text="Resolve"/>
  </x:conditionalFormatting>
  <x:conditionalFormatting sqref="B19:B19">
    <x:cfRule type="containsText" dxfId="4" priority="2" operator="containsText" text="Halt sign-off"/>
  </x:conditionalFormatting>
  <x:conditionalFormatting sqref="D18:D20">
    <x:cfRule type="containsText" dxfId="6" priority="3" operator="containsText" text="Resolve"/>
  </x:conditionalFormatting>
  <x:conditionalFormatting sqref="D21:D21">
    <x:cfRule type="containsText" dxfId="7" priority="4" operator="containsText" text="Resolve"/>
  </x:conditionalFormatting>
  <x:conditionalFormatting sqref="B22:B22">
    <x:cfRule type="containsText" dxfId="8" priority="5" operator="containsText" text="Halt sign-off"/>
  </x:conditionalFormatting>
  <x:pageMargins left="0.7" right="0.7" top="0.75" bottom="0.75" header="0.3" footer="0.3"/>
</x:worksheet>
</file>

<file path=xl/worksheets/sheet8.xml><?xml version="1.0" encoding="utf-8"?>
<x:worksheet xmlns:x="http://schemas.openxmlformats.org/spreadsheetml/2006/main">
  <x:sheetPr>
    <x:tabColor rgb="FF74848C"/>
  </x:sheetPr>
  <x:sheetViews>
    <x:sheetView showGridLines="0" workbookViewId="0"/>
  </x:sheetViews>
  <x:sheetFormatPr defaultRowHeight="15"/>
  <x:cols>
    <x:col min="1" max="1" width="55" hidden="0" customWidth="1"/>
    <x:col min="2" max="2" width="55" hidden="0" customWidth="1"/>
  </x:cols>
  <x:sheetData>
    <x:row r="1" ht="25" customHeight="1">
      <x:c r="A1" s="2"/>
      <x:c r="B1" s="2"/>
    </x:row>
    <x:row r="2" ht="25" customHeight="1">
      <x:c r="A2" s="3" t="str">
        <x:v>Instructions</x:v>
      </x:c>
      <x:c r="B2" s="2"/>
    </x:row>
    <x:row r="3" ht="25" customHeight="1">
      <x:c r="A3" s="4"/>
      <x:c r="B3" s="4"/>
    </x:row>
    <x:row r="4" ht="25" customHeight="1">
      <x:c r="A4" s="2" t="str">
        <x:v>Giftpack</x:v>
      </x:c>
      <x:c r="B4" s="2"/>
    </x:row>
    <x:row r="5" ht="25" customHeight="1">
      <x:c r="A5" s="2"/>
      <x:c r="B5" s="2"/>
    </x:row>
    <x:row r="6" ht="65" customHeight="1">
      <x:c r="A6" s="9" t="str">
        <x:v>Start here: replace the amber example inputs with a frozen, authorized export. Keep one row per approval and one current canonical row per claim. Never paste event history as additional claims.</x:v>
      </x:c>
      <x:c r="B6" s="2"/>
    </x:row>
    <x:row r="7" ht="25" customHeight="1">
      <x:c r="A7" s="2"/>
      <x:c r="B7" s="2"/>
    </x:row>
    <x:row r="8" ht="65" customHeight="1">
      <x:c r="A8" s="9" t="str">
        <x:v>All sample figures are hypothetical. 430 claims INCLUDE 12 failures; 418 have carrier delivery proof. 58 are unclaimed. The remaining 12 approvals are unexplained, so the example intentionally halts sign-off. Delivery proof is not recipient acceptance.</x:v>
      </x:c>
      <x:c r="B8" s="2"/>
    </x:row>
    <x:row r="9" ht="25" customHeight="1">
      <x:c r="A9" s="2"/>
      <x:c r="B9" s="2"/>
    </x:row>
    <x:row r="10" ht="65" customHeight="1">
      <x:c r="A10" s="9" t="str">
        <x:v>The credit example uses 40 damaged units at USD10 each. Twenty-five one-unit supplier credit records total USD250; USD150 remains unresolved. Credits do not restore usable stock. No tax or accounting recognition is calculated.</x:v>
      </x:c>
      <x:c r="B10" s="2"/>
    </x:row>
    <x:row r="11" ht="25" customHeight="1">
      <x:c r="A11" s="2"/>
      <x:c r="B11" s="2"/>
    </x:row>
    <x:row r="12" ht="65" customHeight="1">
      <x:c r="A12" s="9" t="str">
        <x:v>Data grain: Approval ID and Claim ID are unique text keys. Campaign ID scopes the join. A duplicate is an exception, not permission to keep the first match. Correct the source and rerun.</x:v>
      </x:c>
      <x:c r="B12" s="2"/>
    </x:row>
    <x:row r="13" ht="25" customHeight="1">
      <x:c r="A13" s="2"/>
      <x:c r="B13" s="2"/>
    </x:row>
    <x:row r="14" ht="65" customHeight="1">
      <x:c r="A14" s="9" t="str">
        <x:v>State precedence: duplicate or invalid key is unresolved. Otherwise use the linked canonical claim state. An explicit unclaimed source row remains unclaimed; no matching claim alone never proves unclaimed.</x:v>
      </x:c>
      <x:c r="B14" s="2"/>
    </x:row>
    <x:row r="15" ht="25" customHeight="1">
      <x:c r="A15" s="2"/>
      <x:c r="B15" s="2"/>
    </x:row>
    <x:row r="16" ht="65" customHeight="1">
      <x:c r="A16" s="9" t="str">
        <x:v>Capacity: 500 approval rows, 430 claim rows, 25 credit rows and one SKU in this edition. To extend, copy formulas, validation and tables and extend ALL bounded joins and checks before use. Test the first added record.</x:v>
      </x:c>
      <x:c r="B16" s="2"/>
    </x:row>
    <x:row r="17" ht="25" customHeight="1">
      <x:c r="A17" s="2"/>
      <x:c r="B17" s="2"/>
    </x:row>
    <x:row r="18" ht="65" customHeight="1">
      <x:c r="A18" s="9" t="str">
        <x:v>Cutoff dates are local dates in the stated zone. Normalize timestamps in the source export first. The workbook rejects claim events outside the start/cutoff inclusive date range; it does not convert timestamps.</x:v>
      </x:c>
      <x:c r="B18" s="2"/>
    </x:row>
    <x:row r="19" ht="25" customHeight="1">
      <x:c r="A19" s="2"/>
      <x:c r="B19" s="2"/>
    </x:row>
    <x:row r="20" ht="65" customHeight="1">
      <x:c r="A20" s="9" t="str">
        <x:v>The Reconciliation tab summarizes source/build results. Exceptions is a terminal review, with sign-off halted for open findings or missing named approvals. A ready result is not legal, accounting or publication approval.</x:v>
      </x:c>
      <x:c r="B20" s="2"/>
    </x:row>
    <x:row r="21" ht="25" customHeight="1">
      <x:c r="A21" s="2"/>
      <x:c r="B21" s="2"/>
    </x:row>
    <x:row r="22" ht="65" customHeight="1">
      <x:c r="A22" s="9" t="str">
        <x:v>Keep original exports, source references, claim precedence decisions, damaged-stock evidence, supplier credit documents and signed closeout version together. Do not put recipient names, addresses or sensitive data in this template.</x:v>
      </x:c>
      <x:c r="B22" s="2"/>
    </x:row>
    <x:row r="23" ht="25" customHeight="1">
      <x:c r="A23" s="2"/>
      <x:c r="B23" s="2"/>
    </x:row>
    <x:row r="24" ht="65" customHeight="1">
      <x:c r="A24" s="9" t="str">
        <x:v>Methodology v1 dated2026-10-13. Last verified2026-10-19. Quarterly refresh due2027-01-13 or after a field, provider or policy change. Giftpack Editorial Team.</x:v>
      </x:c>
      <x:c r="B24" s="2"/>
    </x:row>
    <x:row r="25" ht="25" customHeight="1">
      <x:c r="A25" s="2"/>
      <x:c r="B25" s="2"/>
    </x:row>
    <x:row r="26" ht="25" customHeight="1">
      <x:c r="A26" s="2"/>
      <x:c r="B26" s="2"/>
    </x:row>
    <x:row r="27" ht="75" customHeight="1">
      <x:c r="A27" s="9" t="str">
        <x:v>For smaller campaigns, clear ALL amber raw inputs in unused rows, including source references and dates. Keep formulas intact. Partly filled rows remain errors. Test the last active and first unused row. Unit prices may include cents.</x:v>
      </x:c>
      <x:c r="B27" s="2"/>
    </x:row>
    <x:row r="28" ht="25" customHeight="1">
      <x:c r="A28" s="2"/>
      <x:c r="B28" s="2"/>
    </x:row>
    <x:row r="30" ht="95" customHeight="1">
      <x:c r="A30" s="17" t="str">
        <x:v>Each credit row requires a distinct supporting document reference in this one-unit example. Reusing a document under another credit ID flags both rows and excludes both amounts. Multi-line documents require a redesigned document-plus-line key, not duplicated references.</x:v>
      </x:c>
    </x:row>
  </x:sheetData>
  <x:mergeCells>
    <x:mergeCell ref="A6:B7"/>
    <x:mergeCell ref="A8:B9"/>
    <x:mergeCell ref="A10:B11"/>
    <x:mergeCell ref="A12:B13"/>
    <x:mergeCell ref="A14:B15"/>
    <x:mergeCell ref="A16:B17"/>
    <x:mergeCell ref="A18:B19"/>
    <x:mergeCell ref="A20:B21"/>
    <x:mergeCell ref="A22:B23"/>
    <x:mergeCell ref="A24:B25"/>
    <x:mergeCell ref="A27:B29"/>
    <x:mergeCell ref="A30:B32"/>
  </x:mergeCells>
  <x:pageMargins left="0.7" right="0.7" top="0.75" bottom="0.75" header="0.3" footer="0.3"/>
</x:worksheet>
</file>