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tables/table2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5d985bd89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利用案内" sheetId="1" r:id="R1efdd31accef4162"/>
    <x:sheet xmlns:r="http://schemas.openxmlformats.org/officeDocument/2006/relationships" name="共通入力" sheetId="2" r:id="R71dab06a9d2242f0"/>
    <x:sheet xmlns:r="http://schemas.openxmlformats.org/officeDocument/2006/relationships" name="見積明細" sheetId="3" r:id="R4a2469b5624b4fff"/>
    <x:sheet xmlns:r="http://schemas.openxmlformats.org/officeDocument/2006/relationships" name="条件変更" sheetId="4" r:id="Rda44911dbbe441d0"/>
    <x:sheet xmlns:r="http://schemas.openxmlformats.org/officeDocument/2006/relationships" name="不足資料" sheetId="5" r:id="R918fe931b34c4342"/>
    <x:sheet xmlns:r="http://schemas.openxmlformats.org/officeDocument/2006/relationships" name="判断記録" sheetId="6" r:id="Rcb93be1791554dda"/>
    <x:sheet xmlns:r="http://schemas.openxmlformats.org/officeDocument/2006/relationships" name="出典" sheetId="7" r:id="R15432d0b066c45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%"/>
    <x:numFmt numFmtId="202" formatCode="#,##0.00"/>
  </x:numFmts>
  <x:fonts count="6">
    <x:font>
      <x:sz val="11"/>
      <x:name val="Carlito"/>
    </x:font>
    <x:font>
      <x:sz val="11"/>
      <x:color rgb="FF222222"/>
      <x:name val="Noto Sans CJK JP"/>
    </x:font>
    <x:font>
      <x:b/>
      <x:sz val="15"/>
      <x:color rgb="FF223B3C"/>
      <x:name val="Noto Sans CJK JP"/>
    </x:font>
    <x:font>
      <x:sz val="11"/>
      <x:color rgb="FF0000FF"/>
      <x:name val="Noto Sans CJK JP"/>
    </x:font>
    <x:font>
      <x:b/>
      <x:sz val="11"/>
      <x:color rgb="FFFFFFFF"/>
      <x:name val="Noto Sans CJK JP"/>
    </x:font>
    <x:font>
      <x:sz val="10"/>
      <x:color rgb="FF222222"/>
      <x:name val="Noto Sans CJK JP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4"/>
      </x:patternFill>
    </x:fill>
    <x:fill>
      <x:patternFill patternType="solid">
        <x:fgColor rgb="FFFFF8DE"/>
      </x:patternFill>
    </x:fill>
    <x:fill>
      <x:patternFill patternType="solid">
        <x:fgColor rgb="FF284A4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2" fontId="3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C2222"/>
      </x:font>
      <x:fill>
        <x:patternFill patternType="solid">
          <x:bgColor rgb="FFFFE4E1"/>
        </x:patternFill>
      </x:fill>
    </x:dxf>
    <x:dxf>
      <x:font>
        <x:color rgb="FF9C2222"/>
      </x:font>
      <x:fill>
        <x:patternFill patternType="solid">
          <x:bgColor rgb="FFFF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b8fd1ae684ed1" /><Relationship Type="http://schemas.openxmlformats.org/officeDocument/2006/relationships/theme" Target="/xl/theme/theme1.xml" Id="R97769622cbe94ad1" /><Relationship Type="http://schemas.openxmlformats.org/officeDocument/2006/relationships/sharedStrings" Target="/xl/sharedStrings.xml" Id="R0fdd12284b3e49e9" /><Relationship Type="http://schemas.openxmlformats.org/officeDocument/2006/relationships/worksheet" Target="/xl/worksheets/sheet1.xml" Id="R1efdd31accef4162" /><Relationship Type="http://schemas.openxmlformats.org/officeDocument/2006/relationships/worksheet" Target="/xl/worksheets/sheet2.xml" Id="R71dab06a9d2242f0" /><Relationship Type="http://schemas.openxmlformats.org/officeDocument/2006/relationships/worksheet" Target="/xl/worksheets/sheet3.xml" Id="R4a2469b5624b4fff" /><Relationship Type="http://schemas.openxmlformats.org/officeDocument/2006/relationships/worksheet" Target="/xl/worksheets/sheet4.xml" Id="Rda44911dbbe441d0" /><Relationship Type="http://schemas.openxmlformats.org/officeDocument/2006/relationships/worksheet" Target="/xl/worksheets/sheet5.xml" Id="R918fe931b34c4342" /><Relationship Type="http://schemas.openxmlformats.org/officeDocument/2006/relationships/worksheet" Target="/xl/worksheets/sheet6.xml" Id="Rcb93be1791554dda" /><Relationship Type="http://schemas.openxmlformats.org/officeDocument/2006/relationships/worksheet" Target="/xl/worksheets/sheet7.xml" Id="R15432d0b066c4583" /></Relationships>
</file>

<file path=xl/tables/table1.xml><?xml version="1.0" encoding="utf-8"?>
<x:table xmlns:x="http://schemas.openxmlformats.org/spreadsheetml/2006/main" id="1" name="EvidenceTable" displayName="EvidenceTable" ref="A4:F7" headerRowCount="1" totalsRowCount="0" totalsRowShown="0">
  <x:tableColumns count="6">
    <x:tableColumn id="1" name="見積"/>
    <x:tableColumn id="2" name="不足する数値欄数"/>
    <x:tableColumn id="3" name="試作品"/>
    <x:tableColumn id="4" name="通関範囲"/>
    <x:tableColumn id="5" name="生産能力"/>
    <x:tableColumn id="6" name="判断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cisionTable" displayName="DecisionTable" ref="A4:F7" headerRowCount="1" totalsRowCount="0" totalsRowShown="0">
  <x:tableColumns count="6">
    <x:tableColumn id="1" name="見積番号"/>
    <x:tableColumn id="2" name="版"/>
    <x:tableColumn id="3" name="判断責任者"/>
    <x:tableColumn id="4" name="判断日"/>
    <x:tableColumn id="5" name="処置"/>
    <x:tableColumn id="6" name="例外と根拠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1.xml" Id="R5d1c11fc38274d3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2.xml" Id="R93287d5a0b704ee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仕入先の見積比較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42" customHeight="1">
      <x:c r="A4" s="4" t="str">
        <x:v>第一版｜二〇二六年十月十八日｜Giftpack</x:v>
      </x:c>
      <x:c r="B4" s="2"/>
      <x:c r="C4" s="2"/>
      <x:c r="D4" s="2"/>
      <x:c r="E4" s="2"/>
      <x:c r="F4" s="2"/>
    </x:row>
    <x:row r="5" ht="42" customHeight="1">
      <x:c r="A5" s="4" t="str">
        <x:v>すべて仮定値です。根拠のある実際の見積りに置き換えてください。</x:v>
      </x:c>
      <x:c r="B5" s="2"/>
      <x:c r="C5" s="2"/>
      <x:c r="D5" s="2"/>
      <x:c r="E5" s="2"/>
      <x:c r="F5" s="2"/>
    </x:row>
    <x:row r="6" ht="42" customHeight="1">
      <x:c r="A6" s="4" t="str">
        <x:v>一つの作業用複製は同じ行事と配送先範囲に使います。</x:v>
      </x:c>
      <x:c r="B6" s="2"/>
      <x:c r="C6" s="2"/>
      <x:c r="D6" s="2"/>
      <x:c r="E6" s="2"/>
      <x:c r="F6" s="2"/>
    </x:row>
    <x:row r="7" ht="42" customHeight="1">
      <x:c r="A7" s="4" t="str">
        <x:v>共通入力で数量、日付、変動条件を設定し、見積明細が費用を計算します。</x:v>
      </x:c>
      <x:c r="B7" s="2"/>
      <x:c r="C7" s="2"/>
      <x:c r="D7" s="2"/>
      <x:c r="E7" s="2"/>
      <x:c r="F7" s="2"/>
    </x:row>
    <x:row r="8" ht="42" customHeight="1">
      <x:c r="A8" s="4" t="str">
        <x:v>不足資料は独立した確認表で、発注承認ではありません。</x:v>
      </x:c>
      <x:c r="B8" s="2"/>
      <x:c r="C8" s="2"/>
      <x:c r="D8" s="2"/>
      <x:c r="E8" s="2"/>
      <x:c r="F8" s="2"/>
    </x:row>
    <x:row r="9" ht="42" customHeight="1">
      <x:c r="A9" s="4" t="str">
        <x:v>判断記録に合意した前提、試作品の根拠と発注例外を残します。</x:v>
      </x:c>
      <x:c r="B9" s="2"/>
      <x:c r="C9" s="2"/>
      <x:c r="D9" s="2"/>
      <x:c r="E9" s="2"/>
      <x:c r="F9" s="2"/>
    </x:row>
    <x:row r="10" ht="42" customHeight="1">
      <x:c r="A10" s="4" t="str">
        <x:v>単価は包装費を含まず、他の費用は一個当たりでなく総額です。</x:v>
      </x:c>
      <x:c r="B10" s="2"/>
      <x:c r="C10" s="2"/>
      <x:c r="D10" s="2"/>
      <x:c r="E10" s="2"/>
      <x:c r="F10" s="2"/>
    </x:row>
    <x:row r="11" ht="42" customHeight="1">
      <x:c r="A11" s="4" t="str">
        <x:v>一つの見積りの金額は同じ通貨で入力してください。</x:v>
      </x:c>
      <x:c r="B11" s="2"/>
      <x:c r="C11" s="2"/>
      <x:c r="D11" s="2"/>
      <x:c r="E11" s="2"/>
      <x:c r="F11" s="2"/>
    </x:row>
    <x:row r="12" ht="42" customHeight="1">
      <x:c r="A12" s="4" t="str">
        <x:v>現金見込額は税支出を含みます。控除可能税額と会計処理は別判断です。</x:v>
      </x:c>
      <x:c r="B12" s="2"/>
      <x:c r="C12" s="2"/>
      <x:c r="D12" s="2"/>
      <x:c r="E12" s="2"/>
      <x:c r="F12" s="2"/>
    </x:row>
    <x:row r="13" ht="42" customHeight="1">
      <x:c r="A13" s="4" t="str">
        <x:v>試作、生産、輸送を順次進める暦日数です。並行作業は別途確認します。</x:v>
      </x:c>
      <x:c r="B13" s="2"/>
      <x:c r="C13" s="2"/>
      <x:c r="D13" s="2"/>
      <x:c r="E13" s="2"/>
      <x:c r="F13" s="2"/>
    </x:row>
    <x:row r="14" ht="42" customHeight="1">
      <x:c r="A14" s="4" t="str">
        <x:v>比較可能は発注決定ではありません。自動順位付けや税額判断はしません。</x:v>
      </x:c>
      <x:c r="B14" s="2"/>
      <x:c r="C14" s="2"/>
      <x:c r="D14" s="2"/>
      <x:c r="E14" s="2"/>
      <x:c r="F14" s="2"/>
    </x:row>
    <x:row r="15" ht="42" customHeight="1">
      <x:c r="A15" s="4" t="str">
        <x:v>未完成の見積りを含む三件を収録。追加時は列全体を複製して式を検証します。</x:v>
      </x:c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共通入力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/>
      <x:c r="B4" s="2"/>
      <x:c r="C4" s="2"/>
      <x:c r="D4" s="2"/>
      <x:c r="E4" s="2"/>
      <x:c r="F4" s="2"/>
    </x:row>
    <x:row r="5" ht="26" customHeight="1">
      <x:c r="A5" s="2" t="str">
        <x:v>必要数量</x:v>
      </x:c>
      <x:c r="B5" s="6" t="n">
        <x:v>500</x:v>
      </x:c>
      <x:c r="C5" s="2"/>
      <x:c r="D5" s="2"/>
      <x:c r="E5" s="2"/>
      <x:c r="F5" s="2"/>
    </x:row>
    <x:row r="6" ht="26" customHeight="1">
      <x:c r="A6" s="2" t="str">
        <x:v>到着期限までの日数</x:v>
      </x:c>
      <x:c r="B6" s="6" t="n">
        <x:v>60</x:v>
      </x:c>
      <x:c r="C6" s="2"/>
      <x:c r="D6" s="2"/>
      <x:c r="E6" s="2"/>
      <x:c r="F6" s="2"/>
    </x:row>
    <x:row r="7" ht="26" customHeight="1">
      <x:c r="A7" s="2" t="str">
        <x:v>審査日</x:v>
      </x:c>
      <x:c r="B7" s="7" t="d">
        <x:v>2026-10-18T00:00:00.000Z</x:v>
      </x:c>
      <x:c r="C7" s="2"/>
      <x:c r="D7" s="2"/>
      <x:c r="E7" s="2"/>
      <x:c r="F7" s="2"/>
    </x:row>
    <x:row r="8" ht="26" customHeight="1">
      <x:c r="A8" s="2" t="str">
        <x:v>比較通貨</x:v>
      </x:c>
      <x:c r="B8" s="6" t="str">
        <x:v>USD</x:v>
      </x:c>
      <x:c r="C8" s="2"/>
      <x:c r="D8" s="2"/>
      <x:c r="E8" s="2"/>
      <x:c r="F8" s="2"/>
    </x:row>
    <x:row r="9" ht="26" customHeight="1">
      <x:c r="A9" s="2" t="str">
        <x:v>仕様版</x:v>
      </x:c>
      <x:c r="B9" s="6" t="str">
        <x:v>1.0</x:v>
      </x:c>
      <x:c r="C9" s="2"/>
      <x:c r="D9" s="2"/>
      <x:c r="E9" s="2"/>
      <x:c r="F9" s="2"/>
    </x:row>
    <x:row r="10" ht="26" customHeight="1">
      <x:c r="A10" s="2" t="str">
        <x:v>運賃の変動倍率</x:v>
      </x:c>
      <x:c r="B10" s="6" t="n">
        <x:v>1</x:v>
      </x:c>
      <x:c r="C10" s="2"/>
      <x:c r="D10" s="2"/>
      <x:c r="E10" s="2"/>
      <x:c r="F10" s="2"/>
    </x:row>
    <x:row r="11" ht="26" customHeight="1">
      <x:c r="A11" s="2" t="str">
        <x:v>費用増加率</x:v>
      </x:c>
      <x:c r="B11" s="8" t="n">
        <x:v>0</x:v>
      </x:c>
      <x:c r="C11" s="2"/>
      <x:c r="D11" s="2"/>
      <x:c r="E11" s="2"/>
      <x:c r="F11" s="2"/>
    </x:row>
    <x:row r="12" ht="26" customHeight="1">
      <x:c r="A12" s="2"/>
      <x:c r="B12" s="6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40" customHeight="1">
      <x:c r="A15" s="4" t="str">
        <x:v>三つの見積りに同じ数量と日付を適用します。</x:v>
      </x:c>
      <x:c r="B15" s="2"/>
      <x:c r="C15" s="2"/>
      <x:c r="D15" s="2"/>
      <x:c r="E15" s="2"/>
      <x:c r="F15" s="2"/>
    </x:row>
    <x:row r="16" ht="40" customHeight="1">
      <x:c r="A16" s="4" t="str">
        <x:v>金額は説明用の比較通貨単位で、市場価格ではありません。</x:v>
      </x:c>
      <x:c r="B16" s="2"/>
      <x:c r="C16" s="2"/>
      <x:c r="D16" s="2"/>
      <x:c r="E16" s="2"/>
      <x:c r="F16" s="2"/>
    </x:row>
    <x:row r="17" ht="40" customHeight="1">
      <x:c r="A17" s="4" t="str">
        <x:v>青文字は入力欄、黒文字は計算式です。</x:v>
      </x:c>
      <x:c r="B17" s="2"/>
      <x:c r="C17" s="2"/>
      <x:c r="D17" s="2"/>
      <x:c r="E17" s="2"/>
      <x:c r="F17" s="2"/>
    </x:row>
    <x:row r="18" ht="40" customHeight="1">
      <x:c r="A18" s="4" t="str">
        <x:v>費用は各見積通貨で入力し、確認済みの無償項目だけゼロにします。</x:v>
      </x:c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dataValidations count="1">
    <x:dataValidation type="whole" operator="between" sqref="B5">
      <x:formula1>1</x:formula1>
      <x:formula2>1000000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仕入先の見積比較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14" t="str">
        <x:v>項目</x:v>
      </x:c>
      <x:c r="B4" s="14" t="str">
        <x:v>仕入先甲</x:v>
      </x:c>
      <x:c r="C4" s="14" t="str">
        <x:v>仕入先乙</x:v>
      </x:c>
      <x:c r="D4" s="14" t="str">
        <x:v>仕入先丙</x:v>
      </x:c>
      <x:c r="E4" s="2"/>
      <x:c r="F4" s="2"/>
    </x:row>
    <x:row r="5" ht="26" customHeight="1">
      <x:c r="A5" s="2" t="str">
        <x:v>見積版</x:v>
      </x:c>
      <x:c r="B5" s="9" t="str">
        <x:v>A-1</x:v>
      </x:c>
      <x:c r="C5" s="9" t="str">
        <x:v>B-1</x:v>
      </x:c>
      <x:c r="D5" s="9" t="str">
        <x:v>C-1</x:v>
      </x:c>
      <x:c r="E5" s="2"/>
      <x:c r="F5" s="2"/>
    </x:row>
    <x:row r="6" ht="26" customHeight="1">
      <x:c r="A6" s="2" t="str">
        <x:v>見積通貨</x:v>
      </x:c>
      <x:c r="B6" s="9" t="str">
        <x:v>USD</x:v>
      </x:c>
      <x:c r="C6" s="9" t="str">
        <x:v>USD</x:v>
      </x:c>
      <x:c r="D6" s="9" t="str">
        <x:v>USD</x:v>
      </x:c>
      <x:c r="E6" s="2"/>
      <x:c r="F6" s="2"/>
    </x:row>
    <x:row r="7" ht="26" customHeight="1">
      <x:c r="A7" s="2" t="str">
        <x:v>見積通貨一単位の換算値</x:v>
      </x:c>
      <x:c r="B7" s="9" t="n">
        <x:v>1</x:v>
      </x:c>
      <x:c r="C7" s="9" t="n">
        <x:v>1</x:v>
      </x:c>
      <x:c r="D7" s="9" t="n">
        <x:v>1</x:v>
      </x:c>
      <x:c r="E7" s="2"/>
      <x:c r="F7" s="2"/>
    </x:row>
    <x:row r="8" ht="26" customHeight="1">
      <x:c r="A8" s="2" t="str">
        <x:v>換算根拠日</x:v>
      </x:c>
      <x:c r="B8" s="10" t="d">
        <x:v>2026-10-18T00:00:00.000Z</x:v>
      </x:c>
      <x:c r="C8" s="10" t="d">
        <x:v>2026-10-18T00:00:00.000Z</x:v>
      </x:c>
      <x:c r="D8" s="10" t="d">
        <x:v>2026-10-18T00:00:00.000Z</x:v>
      </x:c>
      <x:c r="E8" s="2"/>
      <x:c r="F8" s="2"/>
    </x:row>
    <x:row r="9" ht="26" customHeight="1">
      <x:c r="A9" s="2" t="str">
        <x:v>最低発注数量</x:v>
      </x:c>
      <x:c r="B9" s="9" t="n">
        <x:v>500</x:v>
      </x:c>
      <x:c r="C9" s="9" t="n">
        <x:v>300</x:v>
      </x:c>
      <x:c r="D9" s="9" t="n">
        <x:v>500</x:v>
      </x:c>
      <x:c r="E9" s="2"/>
      <x:c r="F9" s="2"/>
    </x:row>
    <x:row r="10" ht="26" customHeight="1">
      <x:c r="A10" s="2" t="str">
        <x:v>数量帯の開始数量</x:v>
      </x:c>
      <x:c r="B10" s="9" t="n">
        <x:v>1000</x:v>
      </x:c>
      <x:c r="C10" s="9" t="n">
        <x:v>1000</x:v>
      </x:c>
      <x:c r="D10" s="9" t="n">
        <x:v>1000</x:v>
      </x:c>
      <x:c r="E10" s="2"/>
      <x:c r="F10" s="2"/>
    </x:row>
    <x:row r="11" ht="26" customHeight="1">
      <x:c r="A11" s="2" t="str">
        <x:v>数量帯未満の単価</x:v>
      </x:c>
      <x:c r="B11" s="11" t="n">
        <x:v>18</x:v>
      </x:c>
      <x:c r="C11" s="11" t="n">
        <x:v>20</x:v>
      </x:c>
      <x:c r="D11" s="11" t="n">
        <x:v>17</x:v>
      </x:c>
      <x:c r="E11" s="2"/>
      <x:c r="F11" s="2"/>
    </x:row>
    <x:row r="12" ht="26" customHeight="1">
      <x:c r="A12" s="2" t="str">
        <x:v>数量帯以上の単価</x:v>
      </x:c>
      <x:c r="B12" s="11" t="n">
        <x:v>17</x:v>
      </x:c>
      <x:c r="C12" s="11" t="n">
        <x:v>19</x:v>
      </x:c>
      <x:c r="D12" s="11" t="n">
        <x:v>16</x:v>
      </x:c>
      <x:c r="E12" s="2"/>
      <x:c r="F12" s="2"/>
    </x:row>
    <x:row r="13" ht="26" customHeight="1">
      <x:c r="A13" s="2" t="str">
        <x:v>一個当たり包装費</x:v>
      </x:c>
      <x:c r="B13" s="11" t="n">
        <x:v>2</x:v>
      </x:c>
      <x:c r="C13" s="11" t="n">
        <x:v>2</x:v>
      </x:c>
      <x:c r="D13" s="11" t="n">
        <x:v>2</x:v>
      </x:c>
      <x:c r="E13" s="2"/>
      <x:c r="F13" s="2"/>
    </x:row>
    <x:row r="14" ht="26" customHeight="1">
      <x:c r="A14" s="2" t="str">
        <x:v>型代総額</x:v>
      </x:c>
      <x:c r="B14" s="11" t="n">
        <x:v>1800</x:v>
      </x:c>
      <x:c r="C14" s="11" t="n">
        <x:v>300</x:v>
      </x:c>
      <x:c r="D14" s="11" t="n">
        <x:v>0</x:v>
      </x:c>
      <x:c r="E14" s="2"/>
      <x:c r="F14" s="2"/>
    </x:row>
    <x:row r="15" ht="26" customHeight="1">
      <x:c r="A15" s="2" t="str">
        <x:v>試作費総額</x:v>
      </x:c>
      <x:c r="B15" s="11" t="n">
        <x:v>200</x:v>
      </x:c>
      <x:c r="C15" s="11" t="n">
        <x:v>100</x:v>
      </x:c>
      <x:c r="D15" s="11" t="n">
        <x:v>100</x:v>
      </x:c>
      <x:c r="E15" s="2"/>
      <x:c r="F15" s="2"/>
    </x:row>
    <x:row r="16" ht="26" customHeight="1">
      <x:c r="A16" s="2" t="str">
        <x:v>運賃総額</x:v>
      </x:c>
      <x:c r="B16" s="11" t="n">
        <x:v>600</x:v>
      </x:c>
      <x:c r="C16" s="11" t="n">
        <x:v>400</x:v>
      </x:c>
      <x:c r="D16" s="11"/>
      <x:c r="E16" s="2"/>
      <x:c r="F16" s="2"/>
    </x:row>
    <x:row r="17" ht="26" customHeight="1">
      <x:c r="A17" s="2" t="str">
        <x:v>通関費総額</x:v>
      </x:c>
      <x:c r="B17" s="11" t="n">
        <x:v>0</x:v>
      </x:c>
      <x:c r="C17" s="11" t="n">
        <x:v>0</x:v>
      </x:c>
      <x:c r="D17" s="11" t="n">
        <x:v>0</x:v>
      </x:c>
      <x:c r="E17" s="2"/>
      <x:c r="F17" s="2"/>
    </x:row>
    <x:row r="18" ht="26" customHeight="1">
      <x:c r="A18" s="2" t="str">
        <x:v>税金の現金支出</x:v>
      </x:c>
      <x:c r="B18" s="11" t="n">
        <x:v>0</x:v>
      </x:c>
      <x:c r="C18" s="11" t="n">
        <x:v>0</x:v>
      </x:c>
      <x:c r="D18" s="11" t="n">
        <x:v>0</x:v>
      </x:c>
      <x:c r="E18" s="2"/>
      <x:c r="F18" s="2"/>
    </x:row>
    <x:row r="19" ht="26" customHeight="1">
      <x:c r="A19" s="2" t="str">
        <x:v>最終配送費総額</x:v>
      </x:c>
      <x:c r="B19" s="11" t="n">
        <x:v>150</x:v>
      </x:c>
      <x:c r="C19" s="11" t="n">
        <x:v>250</x:v>
      </x:c>
      <x:c r="D19" s="11" t="n">
        <x:v>150</x:v>
      </x:c>
      <x:c r="E19" s="2"/>
      <x:c r="F19" s="2"/>
    </x:row>
    <x:row r="20" ht="26" customHeight="1">
      <x:c r="A20" s="2" t="str">
        <x:v>生産暦日数</x:v>
      </x:c>
      <x:c r="B20" s="9" t="n">
        <x:v>40</x:v>
      </x:c>
      <x:c r="C20" s="9" t="n">
        <x:v>20</x:v>
      </x:c>
      <x:c r="D20" s="9" t="n">
        <x:v>30</x:v>
      </x:c>
      <x:c r="E20" s="2"/>
      <x:c r="F20" s="2"/>
    </x:row>
    <x:row r="21" ht="26" customHeight="1">
      <x:c r="A21" s="2" t="str">
        <x:v>試作暦日数</x:v>
      </x:c>
      <x:c r="B21" s="9" t="n">
        <x:v>5</x:v>
      </x:c>
      <x:c r="C21" s="9" t="n">
        <x:v>5</x:v>
      </x:c>
      <x:c r="D21" s="9" t="n">
        <x:v>5</x:v>
      </x:c>
      <x:c r="E21" s="2"/>
      <x:c r="F21" s="2"/>
    </x:row>
    <x:row r="22" ht="26" customHeight="1">
      <x:c r="A22" s="2" t="str">
        <x:v>輸送暦日数</x:v>
      </x:c>
      <x:c r="B22" s="9" t="n">
        <x:v>5</x:v>
      </x:c>
      <x:c r="C22" s="9" t="n">
        <x:v>5</x:v>
      </x:c>
      <x:c r="D22" s="9" t="n">
        <x:v>5</x:v>
      </x:c>
      <x:c r="E22" s="2"/>
      <x:c r="F22" s="2"/>
    </x:row>
    <x:row r="23" ht="26" customHeight="1">
      <x:c r="A23" s="2" t="str">
        <x:v>見積有効期限</x:v>
      </x:c>
      <x:c r="B23" s="10" t="d">
        <x:v>2026-11-17T00:00:00.000Z</x:v>
      </x:c>
      <x:c r="C23" s="10" t="d">
        <x:v>2026-11-17T00:00:00.000Z</x:v>
      </x:c>
      <x:c r="D23" s="10" t="d">
        <x:v>2026-11-17T00:00:00.000Z</x:v>
      </x:c>
      <x:c r="E23" s="2"/>
      <x:c r="F23" s="2"/>
    </x:row>
    <x:row r="24" ht="26" customHeight="1">
      <x:c r="A24" s="2" t="str">
        <x:v>試作品の承認</x:v>
      </x:c>
      <x:c r="B24" s="9" t="str">
        <x:v>確認済</x:v>
      </x:c>
      <x:c r="C24" s="9" t="str">
        <x:v>確認済</x:v>
      </x:c>
      <x:c r="D24" s="9" t="str">
        <x:v>未確認</x:v>
      </x:c>
      <x:c r="E24" s="2"/>
      <x:c r="F24" s="2"/>
    </x:row>
    <x:row r="25" ht="26" customHeight="1">
      <x:c r="A25" s="2" t="str">
        <x:v>通関税務範囲の確認</x:v>
      </x:c>
      <x:c r="B25" s="9" t="str">
        <x:v>確認済</x:v>
      </x:c>
      <x:c r="C25" s="9" t="str">
        <x:v>確認済</x:v>
      </x:c>
      <x:c r="D25" s="9" t="str">
        <x:v>未確認</x:v>
      </x:c>
      <x:c r="E25" s="2"/>
      <x:c r="F25" s="2"/>
    </x:row>
    <x:row r="26" ht="26" customHeight="1">
      <x:c r="A26" s="2" t="str">
        <x:v>生産能力の確認</x:v>
      </x:c>
      <x:c r="B26" s="9" t="str">
        <x:v>確認済</x:v>
      </x:c>
      <x:c r="C26" s="9" t="str">
        <x:v>確認済</x:v>
      </x:c>
      <x:c r="D26" s="9" t="str">
        <x:v>確認済</x:v>
      </x:c>
      <x:c r="E26" s="2"/>
      <x:c r="F26" s="2"/>
    </x:row>
    <x:row r="27" ht="26" customHeight="1">
      <x:c r="A27" s="2" t="str">
        <x:v>見積根拠番号</x:v>
      </x:c>
      <x:c r="B27" s="9" t="str">
        <x:v>A-1</x:v>
      </x:c>
      <x:c r="C27" s="9" t="str">
        <x:v>B-1</x:v>
      </x:c>
      <x:c r="D27" s="9" t="str">
        <x:v>C-1</x:v>
      </x:c>
      <x:c r="E27" s="2"/>
      <x:c r="F27" s="2"/>
    </x:row>
    <x:row r="28" ht="26" customHeight="1">
      <x:c r="A28" s="2" t="str">
        <x:v>発注数量</x:v>
      </x:c>
      <x:c r="B28" s="2" t="n">
        <x:f>IF(AND(ISNUMBER('共通入力'!$B$5),'共通入力'!$B$5&gt;0,ISNUMBER(B9),B9&gt;0),MAX('共通入力'!$B$5,B9),"")</x:f>
        <x:v>500</x:v>
      </x:c>
      <x:c r="C28" s="2" t="n">
        <x:f>IF(AND(ISNUMBER('共通入力'!$B$5),'共通入力'!$B$5&gt;0,ISNUMBER(C9),C9&gt;0),MAX('共通入力'!$B$5,C9),"")</x:f>
        <x:v>500</x:v>
      </x:c>
      <x:c r="D28" s="2" t="n">
        <x:f>IF(AND(ISNUMBER('共通入力'!$B$5),'共通入力'!$B$5&gt;0,ISNUMBER(D9),D9&gt;0),MAX('共通入力'!$B$5,D9),"")</x:f>
        <x:v>500</x:v>
      </x:c>
      <x:c r="E28" s="2"/>
      <x:c r="F28" s="2"/>
    </x:row>
    <x:row r="29" ht="26" customHeight="1">
      <x:c r="A29" s="2" t="str">
        <x:v>余剰数量</x:v>
      </x:c>
      <x:c r="B29" s="2" t="n">
        <x:f>IF(ISNUMBER(B28),B28-'共通入力'!$B$5,"")</x:f>
        <x:v>0</x:v>
      </x:c>
      <x:c r="C29" s="2" t="n">
        <x:f>IF(ISNUMBER(C28),C28-'共通入力'!$B$5,"")</x:f>
        <x:v>0</x:v>
      </x:c>
      <x:c r="D29" s="2" t="n">
        <x:f>IF(ISNUMBER(D28),D28-'共通入力'!$B$5,"")</x:f>
        <x:v>0</x:v>
      </x:c>
      <x:c r="E29" s="2"/>
      <x:c r="F29" s="2"/>
    </x:row>
    <x:row r="30" ht="26" customHeight="1">
      <x:c r="A30" s="2" t="str">
        <x:v>適用単価</x:v>
      </x:c>
      <x:c r="B30" s="12" t="n">
        <x:f>IF(AND(ISNUMBER(B28),ISNUMBER(B10),B10&gt;0),IF(B28&gt;=B10,IF(ISNUMBER(B12),B12,""),IF(ISNUMBER(B11),B11,"")),"")</x:f>
        <x:v>18</x:v>
      </x:c>
      <x:c r="C30" s="12" t="n">
        <x:f>IF(AND(ISNUMBER(C28),ISNUMBER(C10),C10&gt;0),IF(C28&gt;=C10,IF(ISNUMBER(C12),C12,""),IF(ISNUMBER(C11),C11,"")),"")</x:f>
        <x:v>20</x:v>
      </x:c>
      <x:c r="D30" s="12" t="n">
        <x:f>IF(AND(ISNUMBER(D28),ISNUMBER(D10),D10&gt;0),IF(D28&gt;=D10,IF(ISNUMBER(D12),D12,""),IF(ISNUMBER(D11),D11,"")),"")</x:f>
        <x:v>17</x:v>
      </x:c>
      <x:c r="E30" s="2"/>
      <x:c r="F30" s="2"/>
    </x:row>
    <x:row r="31" ht="26" customHeight="1">
      <x:c r="A31" s="2" t="str">
        <x:v>商品と包装の総額</x:v>
      </x:c>
      <x:c r="B31" s="12" t="n">
        <x:f>IF(AND(ISNUMBER(B28),ISNUMBER(B30),ISNUMBER(B13)),B28*SUM(B30,B13),"")</x:f>
        <x:v>10000</x:v>
      </x:c>
      <x:c r="C31" s="12" t="n">
        <x:f>IF(AND(ISNUMBER(C28),ISNUMBER(C30),ISNUMBER(C13)),C28*SUM(C30,C13),"")</x:f>
        <x:v>11000</x:v>
      </x:c>
      <x:c r="D31" s="12" t="n">
        <x:f>IF(AND(ISNUMBER(D28),ISNUMBER(D30),ISNUMBER(D13)),D28*SUM(D30,D13),"")</x:f>
        <x:v>9500</x:v>
      </x:c>
      <x:c r="E31" s="2"/>
      <x:c r="F31" s="2"/>
    </x:row>
    <x:row r="32" ht="26" customHeight="1">
      <x:c r="A32" s="2" t="str">
        <x:v>固定費</x:v>
      </x:c>
      <x:c r="B32" s="12" t="n">
        <x:f>IF(COUNT(B14:B19)=6,SUM(B14:B15,B17:B19)+B16*'共通入力'!$B$10,"")</x:f>
        <x:v>2750</x:v>
      </x:c>
      <x:c r="C32" s="12" t="n">
        <x:f>IF(COUNT(C14:C19)=6,SUM(C14:C15,C17:C19)+C16*'共通入力'!$B$10,"")</x:f>
        <x:v>1050</x:v>
      </x:c>
      <x:c r="D32" s="12" t="str">
        <x:f>IF(COUNT(D14:D19)=6,SUM(D14:D15,D17:D19)+D16*'共通入力'!$B$10,"")</x:f>
      </x:c>
      <x:c r="E32" s="2"/>
      <x:c r="F32" s="2"/>
    </x:row>
    <x:row r="33" ht="26" customHeight="1">
      <x:c r="A33" s="2" t="str">
        <x:v>見積通貨の現金見込額</x:v>
      </x:c>
      <x:c r="B33" s="12" t="n">
        <x:f>IF(AND(ISNUMBER(B31),ISNUMBER(B32)),SUM(B31:B32)*(1+'共通入力'!$B$11),"")</x:f>
        <x:v>12750</x:v>
      </x:c>
      <x:c r="C33" s="12" t="n">
        <x:f>IF(AND(ISNUMBER(C31),ISNUMBER(C32)),SUM(C31:C32)*(1+'共通入力'!$B$11),"")</x:f>
        <x:v>12050</x:v>
      </x:c>
      <x:c r="D33" s="12" t="str">
        <x:f>IF(AND(ISNUMBER(D31),ISNUMBER(D32)),SUM(D31:D32)*(1+'共通入力'!$B$11),"")</x:f>
      </x:c>
      <x:c r="E33" s="2"/>
      <x:c r="F33" s="2"/>
    </x:row>
    <x:row r="34" ht="26" customHeight="1">
      <x:c r="A34" s="2" t="str">
        <x:v>比較通貨の現金見込額</x:v>
      </x:c>
      <x:c r="B34" s="12" t="n">
        <x:f>IF(AND(ISNUMBER(B33),ISNUMBER(B7),B7&gt;0,ISNUMBER(B8)),B33*B7,"")</x:f>
        <x:v>12750</x:v>
      </x:c>
      <x:c r="C34" s="12" t="n">
        <x:f>IF(AND(ISNUMBER(C33),ISNUMBER(C7),C7&gt;0,ISNUMBER(C8)),C33*C7,"")</x:f>
        <x:v>12050</x:v>
      </x:c>
      <x:c r="D34" s="12" t="str">
        <x:f>IF(AND(ISNUMBER(D33),ISNUMBER(D7),D7&gt;0,ISNUMBER(D8)),D33*D7,"")</x:f>
      </x:c>
      <x:c r="E34" s="2"/>
      <x:c r="F34" s="2"/>
    </x:row>
    <x:row r="35" ht="26" customHeight="1">
      <x:c r="A35" s="2" t="str">
        <x:v>必要一個当たり現金額</x:v>
      </x:c>
      <x:c r="B35" s="12" t="n">
        <x:f>IF(AND(ISNUMBER(B34),ISNUMBER('共通入力'!$B$5),'共通入力'!$B$5&gt;0),B34/'共通入力'!$B$5,"")</x:f>
        <x:v>25.5</x:v>
      </x:c>
      <x:c r="C35" s="12" t="n">
        <x:f>IF(AND(ISNUMBER(C34),ISNUMBER('共通入力'!$B$5),'共通入力'!$B$5&gt;0),C34/'共通入力'!$B$5,"")</x:f>
        <x:v>24.1</x:v>
      </x:c>
      <x:c r="D35" s="12" t="str">
        <x:f>IF(AND(ISNUMBER(D34),ISNUMBER('共通入力'!$B$5),'共通入力'!$B$5&gt;0),D34/'共通入力'!$B$5,"")</x:f>
      </x:c>
      <x:c r="E35" s="2"/>
      <x:c r="F35" s="2"/>
    </x:row>
    <x:row r="36" ht="26" customHeight="1">
      <x:c r="A36" s="2" t="str">
        <x:v>合計暦日数</x:v>
      </x:c>
      <x:c r="B36" s="2" t="n">
        <x:f>IF(COUNT(B20:B22)=3,SUM(B20:B22),"")</x:f>
        <x:v>50</x:v>
      </x:c>
      <x:c r="C36" s="2" t="n">
        <x:f>IF(COUNT(C20:C22)=3,SUM(C20:C22),"")</x:f>
        <x:v>30</x:v>
      </x:c>
      <x:c r="D36" s="2" t="n">
        <x:f>IF(COUNT(D20:D22)=3,SUM(D20:D22),"")</x:f>
        <x:v>40</x:v>
      </x:c>
      <x:c r="E36" s="2"/>
      <x:c r="F36" s="2"/>
    </x:row>
    <x:row r="37" ht="26" customHeight="1">
      <x:c r="A37" s="2" t="str">
        <x:v>到着余裕日数</x:v>
      </x:c>
      <x:c r="B37" s="2" t="n">
        <x:f>IF(AND(ISNUMBER(B36),ISNUMBER('共通入力'!$B$6)),'共通入力'!$B$6-B36,"")</x:f>
        <x:v>10</x:v>
      </x:c>
      <x:c r="C37" s="2" t="n">
        <x:f>IF(AND(ISNUMBER(C36),ISNUMBER('共通入力'!$B$6)),'共通入力'!$B$6-C36,"")</x:f>
        <x:v>30</x:v>
      </x:c>
      <x:c r="D37" s="2" t="n">
        <x:f>IF(AND(ISNUMBER(D36),ISNUMBER('共通入力'!$B$6)),'共通入力'!$B$6-D36,"")</x:f>
        <x:v>20</x:v>
      </x:c>
      <x:c r="E37" s="2"/>
      <x:c r="F37" s="2"/>
    </x:row>
    <x:row r="38" ht="48" customHeight="1">
      <x:c r="A38" s="2" t="str">
        <x:v>費用入力状態</x:v>
      </x:c>
      <x:c r="B38" s="4" t="str">
        <x:f>IF(OR(NOT(ISNUMBER(B34)),NOT(ISNUMBER(B37))),"費用又は換算根拠不足",IF(OR(B30&lt;0,MIN(B13:B22)&lt;0,NOT(ISNUMBER('共通入力'!$B$10)),'共通入力'!$B$10&lt;0,NOT(ISNUMBER('共通入力'!$B$11)),'共通入力'!$B$11&lt;0),"入力不備","比較可能"))</x:f>
        <x:v>比較可能</x:v>
      </x:c>
      <x:c r="C38" s="4" t="str">
        <x:f>IF(OR(NOT(ISNUMBER(C34)),NOT(ISNUMBER(C37))),"費用又は換算根拠不足",IF(OR(C30&lt;0,MIN(C13:C22)&lt;0,NOT(ISNUMBER('共通入力'!$B$10)),'共通入力'!$B$10&lt;0,NOT(ISNUMBER('共通入力'!$B$11)),'共通入力'!$B$11&lt;0),"入力不備","比較可能"))</x:f>
        <x:v>比較可能</x:v>
      </x:c>
      <x:c r="D38" s="4" t="str">
        <x:f>IF(OR(NOT(ISNUMBER(D34)),NOT(ISNUMBER(D37))),"費用又は換算根拠不足",IF(OR(D30&lt;0,MIN(D13:D22)&lt;0,NOT(ISNUMBER('共通入力'!$B$10)),'共通入力'!$B$10&lt;0,NOT(ISNUMBER('共通入力'!$B$11)),'共通入力'!$B$11&lt;0),"入力不備","比較可能"))</x:f>
        <x:v>費用又は換算根拠不足</x:v>
      </x:c>
      <x:c r="E38" s="2"/>
      <x:c r="F38" s="2"/>
    </x:row>
    <x:row r="39" ht="48" customHeight="1">
      <x:c r="A39" s="2" t="str">
        <x:v>根拠確認状態</x:v>
      </x:c>
      <x:c r="B39" s="4" t="str">
        <x:f>IF(AND(B24="確認済",B25="確認済",B26="確認済",B27&lt;&gt;"",COUNTIFS($B$27:$D$27,B27)=1,B6&lt;&gt;"",'共通入力'!$B$8&lt;&gt;"",'共通入力'!$B$9&lt;&gt;"",B5&lt;&gt;"",ISNUMBER(B8),B8&lt;='共通入力'!$B$7),"比較可能","根拠未完了")</x:f>
        <x:v>比較可能</x:v>
      </x:c>
      <x:c r="C39" s="4" t="str">
        <x:f>IF(AND(C24="確認済",C25="確認済",C26="確認済",C27&lt;&gt;"",COUNTIFS($B$27:$D$27,C27)=1,C6&lt;&gt;"",'共通入力'!$B$8&lt;&gt;"",'共通入力'!$B$9&lt;&gt;"",C5&lt;&gt;"",ISNUMBER(C8),C8&lt;='共通入力'!$B$7),"比較可能","根拠未完了")</x:f>
        <x:v>比較可能</x:v>
      </x:c>
      <x:c r="D39" s="4" t="str">
        <x:f>IF(AND(D24="確認済",D25="確認済",D26="確認済",D27&lt;&gt;"",COUNTIFS($B$27:$D$27,D27)=1,D6&lt;&gt;"",'共通入力'!$B$8&lt;&gt;"",'共通入力'!$B$9&lt;&gt;"",D5&lt;&gt;"",ISNUMBER(D8),D8&lt;='共通入力'!$B$7),"比較可能","根拠未完了")</x:f>
        <x:v>根拠未完了</x:v>
      </x:c>
      <x:c r="E39" s="2"/>
      <x:c r="F39" s="2"/>
    </x:row>
    <x:row r="40" ht="48" customHeight="1">
      <x:c r="A40" s="2" t="str">
        <x:v>判断状態</x:v>
      </x:c>
      <x:c r="B40" s="4" t="str">
        <x:f>IF(B38&lt;&gt;"比較可能","保留",IF(B39&lt;&gt;"比較可能","保留",IF(OR(NOT(ISNUMBER(B23)),NOT(ISNUMBER('共通入力'!$B$7))),"保留",IF(B23&lt;'共通入力'!$B$7,"見積期限切れ",IF(B37&lt;0,"到着期限超過","費用比較可・発注は別審査")))))</x:f>
        <x:v>費用比較可・発注は別審査</x:v>
      </x:c>
      <x:c r="C40" s="4" t="str">
        <x:f>IF(C38&lt;&gt;"比較可能","保留",IF(C39&lt;&gt;"比較可能","保留",IF(OR(NOT(ISNUMBER(C23)),NOT(ISNUMBER('共通入力'!$B$7))),"保留",IF(C23&lt;'共通入力'!$B$7,"見積期限切れ",IF(C37&lt;0,"到着期限超過","費用比較可・発注は別審査")))))</x:f>
        <x:v>費用比較可・発注は別審査</x:v>
      </x:c>
      <x:c r="D40" s="4" t="str">
        <x:f>IF(D38&lt;&gt;"比較可能","保留",IF(D39&lt;&gt;"比較可能","保留",IF(OR(NOT(ISNUMBER(D23)),NOT(ISNUMBER('共通入力'!$B$7))),"保留",IF(D23&lt;'共通入力'!$B$7,"見積期限切れ",IF(D37&lt;0,"到着期限超過","費用比較可・発注は別審査")))))</x:f>
        <x:v>保留</x:v>
      </x:c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conditionalFormatting sqref="B38:D40">
    <x:cfRule type="containsText" dxfId="0" priority="1" operator="containsText" text="保留"/>
  </x:conditionalFormatting>
  <x:conditionalFormatting sqref="B24:D26">
    <x:cfRule type="containsText" dxfId="1" priority="2" operator="containsText" text="未確認"/>
  </x:conditionalFormatting>
  <x:dataValidations count="1">
    <x:dataValidation type="list" sqref="B24:D26">
      <x:formula1>"確認済,未確認"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8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条件変更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/>
      <x:c r="B4" s="2"/>
      <x:c r="C4" s="2"/>
      <x:c r="D4" s="2"/>
      <x:c r="E4" s="2"/>
      <x:c r="F4" s="2"/>
    </x:row>
    <x:row r="5" ht="52" customHeight="1">
      <x:c r="A5" s="4" t="str">
        <x:v>同じ計算を使います。共通入力を変更し再計算して、結果を記録後に戻します。</x:v>
      </x:c>
      <x:c r="B5" s="2"/>
      <x:c r="C5" s="2"/>
      <x:c r="D5" s="2"/>
      <x:c r="E5" s="2"/>
      <x:c r="F5" s="2"/>
    </x:row>
    <x:row r="6" ht="52" customHeight="1">
      <x:c r="A6" s="4" t="str">
        <x:v>二千個では甲十七、乙十九の仮単価です。実際の数量帯を確認してください。</x:v>
      </x:c>
      <x:c r="B6" s="2"/>
      <x:c r="C6" s="2"/>
      <x:c r="D6" s="2"/>
      <x:c r="E6" s="2"/>
      <x:c r="F6" s="2"/>
    </x:row>
    <x:row r="7" ht="52" customHeight="1">
      <x:c r="A7" s="4" t="str">
        <x:v>運賃倍率と費用増加率は現金見込額だけを変更し、税務判断は行いません。</x:v>
      </x:c>
      <x:c r="B7" s="2"/>
      <x:c r="C7" s="2"/>
      <x:c r="D7" s="2"/>
      <x:c r="E7" s="2"/>
      <x:c r="F7" s="2"/>
    </x:row>
    <x:row r="8" ht="52" customHeight="1">
      <x:c r="A8" s="4" t="str">
        <x:v>選択していない価格帯の空欄は、現在の価格帯を妨げません。</x:v>
      </x:c>
      <x:c r="B8" s="2"/>
      <x:c r="C8" s="2"/>
      <x:c r="D8" s="2"/>
      <x:c r="E8" s="2"/>
      <x:c r="F8" s="2"/>
    </x:row>
    <x:row r="9" ht="52" customHeight="1">
      <x:c r="A9" s="4" t="str">
        <x:v>二か国の場合は配送先別の作業用複製を作り、輸入者と税務範囲を分けます。</x:v>
      </x:c>
      <x:c r="B9" s="2"/>
      <x:c r="C9" s="2"/>
      <x:c r="D9" s="2"/>
      <x:c r="E9" s="2"/>
      <x:c r="F9" s="2"/>
    </x:row>
    <x:row r="10" ht="26" customHeight="1">
      <x:c r="A10" s="2"/>
      <x:c r="B10" s="2"/>
      <x:c r="C10" s="2"/>
      <x:c r="D10" s="2"/>
      <x:c r="E10" s="2"/>
      <x:c r="F10" s="2"/>
    </x:row>
    <x:row r="11" ht="26" customHeight="1">
      <x:c r="A11" s="2"/>
      <x:c r="B11" s="2"/>
      <x:c r="C11" s="2"/>
      <x:c r="D11" s="2"/>
      <x:c r="E11" s="2"/>
      <x:c r="F11" s="2"/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不足資料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14" t="str">
        <x:v>見積</x:v>
      </x:c>
      <x:c r="B4" s="14" t="str">
        <x:v>不足する費用欄数</x:v>
      </x:c>
      <x:c r="C4" s="14" t="str">
        <x:v>試作品</x:v>
      </x:c>
      <x:c r="D4" s="14" t="str">
        <x:v>通関範囲</x:v>
      </x:c>
      <x:c r="E4" s="14" t="str">
        <x:v>生産能力</x:v>
      </x:c>
      <x:c r="F4" s="14" t="str">
        <x:v>判断</x:v>
      </x:c>
    </x:row>
    <x:row r="5" ht="46" customHeight="1">
      <x:c r="A5" s="2" t="str">
        <x:v>仕入先甲</x:v>
      </x:c>
      <x:c r="B5" s="2" t="n">
        <x:f>COUNTBLANK('見積明細'!B14:B19)</x:f>
        <x:v>0</x:v>
      </x:c>
      <x:c r="C5" s="2" t="str">
        <x:f>'見積明細'!B24</x:f>
        <x:v>確認済</x:v>
      </x:c>
      <x:c r="D5" s="2" t="str">
        <x:f>'見積明細'!B25</x:f>
        <x:v>確認済</x:v>
      </x:c>
      <x:c r="E5" s="2" t="str">
        <x:f>'見積明細'!B26</x:f>
        <x:v>確認済</x:v>
      </x:c>
      <x:c r="F5" s="4" t="str">
        <x:f>'見積明細'!B40</x:f>
        <x:v>費用比較可・発注は別審査</x:v>
      </x:c>
    </x:row>
    <x:row r="6" ht="46" customHeight="1">
      <x:c r="A6" s="2" t="str">
        <x:v>仕入先乙</x:v>
      </x:c>
      <x:c r="B6" s="2" t="n">
        <x:f>COUNTBLANK('見積明細'!C14:C19)</x:f>
        <x:v>0</x:v>
      </x:c>
      <x:c r="C6" s="2" t="str">
        <x:f>'見積明細'!C24</x:f>
        <x:v>確認済</x:v>
      </x:c>
      <x:c r="D6" s="2" t="str">
        <x:f>'見積明細'!C25</x:f>
        <x:v>確認済</x:v>
      </x:c>
      <x:c r="E6" s="2" t="str">
        <x:f>'見積明細'!C26</x:f>
        <x:v>確認済</x:v>
      </x:c>
      <x:c r="F6" s="4" t="str">
        <x:f>'見積明細'!C40</x:f>
        <x:v>費用比較可・発注は別審査</x:v>
      </x:c>
    </x:row>
    <x:row r="7" ht="46" customHeight="1">
      <x:c r="A7" s="2" t="str">
        <x:v>仕入先丙</x:v>
      </x:c>
      <x:c r="B7" s="2" t="n">
        <x:f>COUNTBLANK('見積明細'!D14:D19)</x:f>
        <x:v>1</x:v>
      </x:c>
      <x:c r="C7" s="2" t="str">
        <x:f>'見積明細'!D24</x:f>
        <x:v>未確認</x:v>
      </x:c>
      <x:c r="D7" s="2" t="str">
        <x:f>'見積明細'!D25</x:f>
        <x:v>未確認</x:v>
      </x:c>
      <x:c r="E7" s="2" t="str">
        <x:f>'見積明細'!D26</x:f>
        <x:v>確認済</x:v>
      </x:c>
      <x:c r="F7" s="4" t="str">
        <x:f>'見積明細'!D40</x:f>
        <x:v>保留</x:v>
      </x:c>
    </x:row>
    <x:row r="8" ht="26" customHeight="1">
      <x:c r="A8" s="2"/>
      <x:c r="B8" s="2"/>
      <x:c r="C8" s="2"/>
      <x:c r="D8" s="2"/>
      <x:c r="E8" s="2"/>
      <x:c r="F8" s="2"/>
    </x:row>
    <x:row r="9" ht="26" customHeight="1">
      <x:c r="A9" s="2"/>
      <x:c r="B9" s="2"/>
      <x:c r="C9" s="2"/>
      <x:c r="D9" s="2"/>
      <x:c r="E9" s="2"/>
      <x:c r="F9" s="2"/>
    </x:row>
    <x:row r="10" ht="26" customHeight="1">
      <x:c r="A10" s="2"/>
      <x:c r="B10" s="2"/>
      <x:c r="C10" s="2"/>
      <x:c r="D10" s="2"/>
      <x:c r="E10" s="2"/>
      <x:c r="F10" s="2"/>
    </x:row>
    <x:row r="11" ht="26" customHeight="1">
      <x:c r="A11" s="2"/>
      <x:c r="B11" s="2"/>
      <x:c r="C11" s="2"/>
      <x:c r="D11" s="2"/>
      <x:c r="E11" s="2"/>
      <x:c r="F11" s="2"/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  <x:tableParts count="1">
    <x:tablePart xmlns:r="http://schemas.openxmlformats.org/officeDocument/2006/relationships" r:id="R5d1c11fc38274d39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判断記録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14" t="str">
        <x:v>見積番号</x:v>
      </x:c>
      <x:c r="B4" s="14" t="str">
        <x:v>版</x:v>
      </x:c>
      <x:c r="C4" s="14" t="str">
        <x:v>判断責任者</x:v>
      </x:c>
      <x:c r="D4" s="14" t="str">
        <x:v>判断日</x:v>
      </x:c>
      <x:c r="E4" s="14" t="str">
        <x:v>処置</x:v>
      </x:c>
      <x:c r="F4" s="14" t="str">
        <x:v>例外と根拠</x:v>
      </x:c>
    </x:row>
    <x:row r="5" ht="26" customHeight="1">
      <x:c r="A5" s="2" t="str">
        <x:v>A-1</x:v>
      </x:c>
      <x:c r="B5" s="2" t="str">
        <x:v>1.0</x:v>
      </x:c>
      <x:c r="C5" s="6"/>
      <x:c r="D5" s="7"/>
      <x:c r="E5" s="6"/>
      <x:c r="F5" s="6"/>
    </x:row>
    <x:row r="6" ht="26" customHeight="1">
      <x:c r="A6" s="2" t="str">
        <x:v>B-1</x:v>
      </x:c>
      <x:c r="B6" s="2" t="str">
        <x:v>1.0</x:v>
      </x:c>
      <x:c r="C6" s="6"/>
      <x:c r="D6" s="7"/>
      <x:c r="E6" s="6"/>
      <x:c r="F6" s="6"/>
    </x:row>
    <x:row r="7" ht="26" customHeight="1">
      <x:c r="A7" s="2" t="str">
        <x:v>C-1</x:v>
      </x:c>
      <x:c r="B7" s="2" t="str">
        <x:v>1.0</x:v>
      </x:c>
      <x:c r="C7" s="6"/>
      <x:c r="D7" s="7"/>
      <x:c r="E7" s="6"/>
      <x:c r="F7" s="6"/>
    </x:row>
    <x:row r="8" ht="26" customHeight="1">
      <x:c r="A8" s="2"/>
      <x:c r="B8" s="2"/>
      <x:c r="C8" s="2"/>
      <x:c r="D8" s="2"/>
      <x:c r="E8" s="2"/>
      <x:c r="F8" s="2"/>
    </x:row>
    <x:row r="9" ht="26" customHeight="1">
      <x:c r="A9" s="2"/>
      <x:c r="B9" s="2"/>
      <x:c r="C9" s="2"/>
      <x:c r="D9" s="2"/>
      <x:c r="E9" s="2"/>
      <x:c r="F9" s="2"/>
    </x:row>
    <x:row r="10" ht="26" customHeight="1">
      <x:c r="A10" s="2"/>
      <x:c r="B10" s="2"/>
      <x:c r="C10" s="2"/>
      <x:c r="D10" s="2"/>
      <x:c r="E10" s="2"/>
      <x:c r="F10" s="2"/>
    </x:row>
    <x:row r="11" ht="26" customHeight="1">
      <x:c r="A11" s="2"/>
      <x:c r="B11" s="2"/>
      <x:c r="C11" s="2"/>
      <x:c r="D11" s="2"/>
      <x:c r="E11" s="2"/>
      <x:c r="F11" s="2"/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  <x:tableParts count="1">
    <x:tablePart xmlns:r="http://schemas.openxmlformats.org/officeDocument/2006/relationships" r:id="R93287d5a0b704ee3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0" hidden="0" customWidth="1"/>
    <x:col min="2" max="2" width="115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出典と計算方法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40" customHeight="1">
      <x:c r="A4" s="4" t="str">
        <x:v>公式資料確認日二〇二六年十月十八日</x:v>
      </x:c>
      <x:c r="B4" s="2"/>
      <x:c r="C4" s="2"/>
      <x:c r="D4" s="2"/>
      <x:c r="E4" s="2"/>
      <x:c r="F4" s="2"/>
    </x:row>
    <x:row r="5" ht="40" customHeight="1">
      <x:c r="A5" s="4" t="str">
        <x:v>独自の仮定モデルで、実際の取引価格や市場基準ではありません。</x:v>
      </x:c>
      <x:c r="B5" s="2"/>
      <x:c r="C5" s="2"/>
      <x:c r="D5" s="2"/>
      <x:c r="E5" s="2"/>
      <x:c r="F5" s="2"/>
    </x:row>
    <x:row r="6" ht="40" customHeight="1">
      <x:c r="A6" s="4" t="str">
        <x:v>換算値と根拠日は利用者入力で、実勢又は税関換算率ではありません。</x:v>
      </x:c>
      <x:c r="B6" s="2"/>
      <x:c r="C6" s="2"/>
      <x:c r="D6" s="2"/>
      <x:c r="E6" s="2"/>
      <x:c r="F6" s="2"/>
    </x:row>
    <x:row r="7" ht="40" customHeight="1">
      <x:c r="A7" s="4" t="str">
        <x:v>発注ごとに見積りを更新し、四半期ごとに書式を確認します。</x:v>
      </x:c>
      <x:c r="B7" s="2"/>
      <x:c r="C7" s="2"/>
      <x:c r="D7" s="2"/>
      <x:c r="E7" s="2"/>
      <x:c r="F7" s="2"/>
    </x:row>
    <x:row r="8" ht="26" customHeight="1">
      <x:c r="A8" s="2"/>
      <x:c r="B8" s="2"/>
      <x:c r="C8" s="2"/>
      <x:c r="D8" s="2"/>
      <x:c r="E8" s="2"/>
      <x:c r="F8" s="2"/>
    </x:row>
    <x:row r="9" ht="26" customHeight="1">
      <x:c r="A9" s="2"/>
      <x:c r="B9" s="2"/>
      <x:c r="C9" s="2"/>
      <x:c r="D9" s="2"/>
      <x:c r="E9" s="2"/>
      <x:c r="F9" s="2"/>
    </x:row>
    <x:row r="10" ht="26" customHeight="1">
      <x:c r="A10" s="2" t="str">
        <x:v>US</x:v>
      </x:c>
      <x:c r="B10" s="16" t="str">
        <x:v>https://www.trade.gov/determine-total-export-price</x:v>
      </x:c>
      <x:c r="C10" s="2"/>
      <x:c r="D10" s="2"/>
      <x:c r="E10" s="2"/>
      <x:c r="F10" s="2"/>
    </x:row>
    <x:row r="11" ht="26" customHeight="1">
      <x:c r="A11" s="2" t="str">
        <x:v>TW</x:v>
      </x:c>
      <x:c r="B11" s="16" t="str">
        <x:v>https://web.customs.gov.tw/singlehtml/1207?cntId=cus1_93288_1207</x:v>
      </x:c>
      <x:c r="C11" s="2"/>
      <x:c r="D11" s="2"/>
      <x:c r="E11" s="2"/>
      <x:c r="F11" s="2"/>
    </x:row>
    <x:row r="12" ht="26" customHeight="1">
      <x:c r="A12" s="2" t="str">
        <x:v>JP</x:v>
      </x:c>
      <x:c r="B12" s="16" t="str">
        <x:v>https://www.customs.go.jp/koujigaku/hokenryofumei.htm</x:v>
      </x:c>
      <x:c r="C12" s="2"/>
      <x:c r="D12" s="2"/>
      <x:c r="E12" s="2"/>
      <x:c r="F12" s="2"/>
    </x:row>
    <x:row r="13" ht="26" customHeight="1">
      <x:c r="A13" s="2" t="str">
        <x:v>KR</x:v>
      </x:c>
      <x:c r="B13" s="16" t="str">
        <x:v>https://www.customs.go.kr/kcs/na/ntt/selectNttInfo.do?mi=2891&amp;nttSn=10081536&amp;nttSnUrl=search</x:v>
      </x:c>
      <x:c r="C13" s="2"/>
      <x:c r="D13" s="2"/>
      <x:c r="E13" s="2"/>
      <x:c r="F13" s="2"/>
    </x:row>
    <x:row r="14" ht="26" customHeight="1">
      <x:c r="A14" s="2" t="str">
        <x:v>Giftpack</x:v>
      </x:c>
      <x:c r="B14" s="16" t="str">
        <x:v>https://giftpack.ai/faq/</x:v>
      </x:c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</x:worksheet>
</file>