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2089515a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재고대조" sheetId="1" r:id="R6a26b522b3a649c5"/>
    <x:sheet xmlns:r="http://schemas.openxmlformats.org/officeDocument/2006/relationships" name="창고별잔액" sheetId="2" r:id="Rda7c2240b86f4f96"/>
    <x:sheet xmlns:r="http://schemas.openxmlformats.org/officeDocument/2006/relationships" name="품목원장" sheetId="3" r:id="R3f183192eab54e60"/>
    <x:sheet xmlns:r="http://schemas.openxmlformats.org/officeDocument/2006/relationships" name="입출고명세" sheetId="4" r:id="Re724b25bbe9247b8"/>
    <x:sheet xmlns:r="http://schemas.openxmlformats.org/officeDocument/2006/relationships" name="반품과차감" sheetId="5" r:id="Rd5f45c6010b74cfa"/>
    <x:sheet xmlns:r="http://schemas.openxmlformats.org/officeDocument/2006/relationships" name="사용안내" sheetId="6" r:id="R13be6fa5ab014a75"/>
    <x:sheet xmlns:r="http://schemas.openxmlformats.org/officeDocument/2006/relationships" name="검증" sheetId="7" r:id="R5a82ef45695c4c89"/>
    <x:sheet xmlns:r="http://schemas.openxmlformats.org/officeDocument/2006/relationships" name="방법과출처" sheetId="8" r:id="Rc11285bb06804a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#,##0;(#,##0);0"/>
  </x:numFmts>
  <x:fonts count="8">
    <x:font>
      <x:sz val="11"/>
      <x:name val="Carlito"/>
    </x:font>
    <x:font>
      <x:sz val="11"/>
      <x:color rgb="FF283746"/>
      <x:name val="Noto Sans CJK KR"/>
    </x:font>
    <x:font>
      <x:sz val="16"/>
      <x:color rgb="FF283746"/>
      <x:name val="Noto Sans CJK KR"/>
    </x:font>
    <x:font>
      <x:b/>
      <x:sz val="16"/>
      <x:color rgb="FF283746"/>
      <x:name val="Noto Sans CJK KR"/>
    </x:font>
    <x:font>
      <x:sz val="10"/>
      <x:color rgb="FF283746"/>
      <x:name val="Noto Sans CJK KR"/>
    </x:font>
    <x:font>
      <x:i/>
      <x:sz val="10"/>
      <x:color rgb="FF283746"/>
      <x:name val="Noto Sans CJK KR"/>
    </x:font>
    <x:font>
      <x:sz val="11"/>
      <x:color rgb="FF225393"/>
      <x:name val="Noto Sans CJK KR"/>
    </x:font>
    <x:font>
      <x:b/>
      <x:sz val="11"/>
      <x:color rgb="FFFFFFFF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FFF0D1"/>
      </x:patternFill>
    </x:fill>
    <x:fill>
      <x:patternFill patternType="solid">
        <x:fgColor rgb="FF273D5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460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6" fillId="2" borderId="0" xfId="0" applyNumberFormat="1" applyFont="1" applyFill="1" applyBorder="1" applyAlignment="1">
      <x:alignment vertical="center"/>
    </x:xf>
    <x:xf numFmtId="202" fontId="6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f4cac529e410a" /><Relationship Type="http://schemas.openxmlformats.org/officeDocument/2006/relationships/theme" Target="/xl/theme/theme1.xml" Id="Rf2e9acddc4ab4160" /><Relationship Type="http://schemas.openxmlformats.org/officeDocument/2006/relationships/sharedStrings" Target="/xl/sharedStrings.xml" Id="R341b82c7587c4171" /><Relationship Type="http://schemas.openxmlformats.org/officeDocument/2006/relationships/worksheet" Target="/xl/worksheets/sheet1.xml" Id="R6a26b522b3a649c5" /><Relationship Type="http://schemas.openxmlformats.org/officeDocument/2006/relationships/worksheet" Target="/xl/worksheets/sheet2.xml" Id="Rda7c2240b86f4f96" /><Relationship Type="http://schemas.openxmlformats.org/officeDocument/2006/relationships/worksheet" Target="/xl/worksheets/sheet3.xml" Id="R3f183192eab54e60" /><Relationship Type="http://schemas.openxmlformats.org/officeDocument/2006/relationships/worksheet" Target="/xl/worksheets/sheet4.xml" Id="Re724b25bbe9247b8" /><Relationship Type="http://schemas.openxmlformats.org/officeDocument/2006/relationships/worksheet" Target="/xl/worksheets/sheet5.xml" Id="Rd5f45c6010b74cfa" /><Relationship Type="http://schemas.openxmlformats.org/officeDocument/2006/relationships/worksheet" Target="/xl/worksheets/sheet6.xml" Id="R13be6fa5ab014a75" /><Relationship Type="http://schemas.openxmlformats.org/officeDocument/2006/relationships/worksheet" Target="/xl/worksheets/sheet7.xml" Id="R5a82ef45695c4c89" /><Relationship Type="http://schemas.openxmlformats.org/officeDocument/2006/relationships/worksheet" Target="/xl/worksheets/sheet8.xml" Id="Rc11285bb06804a7c" /></Relationships>
</file>

<file path=xl/tables/table1.xml><?xml version="1.0" encoding="utf-8"?>
<x:table xmlns:x="http://schemas.openxmlformats.org/spreadsheetml/2006/main" id="3" name="Balances_ko" displayName="Balances_ko" ref="A5:Q25" headerRowCount="1" totalsRowCount="0" totalsRowShown="0">
  <x:tableColumns count="17">
    <x:tableColumn id="1" name="품목 식별자"/>
    <x:tableColumn id="2" name="보관 위치"/>
    <x:tableColumn id="3" name="기초 수량"/>
    <x:tableColumn id="4" name="실사 수량"/>
    <x:tableColumn id="5" name="실사일"/>
    <x:tableColumn id="6" name="실사 출처"/>
    <x:tableColumn id="7" name="입고"/>
    <x:tableColumn id="8" name="이전 입고"/>
    <x:tableColumn id="9" name="이전 출고"/>
    <x:tableColumn id="10" name="출고"/>
    <x:tableColumn id="11" name="폐기"/>
    <x:tableColumn id="12" name="반품 인수"/>
    <x:tableColumn id="13" name="예상 수량"/>
    <x:tableColumn id="14" name="실사와 예상 차이"/>
    <x:tableColumn id="15" name="오류 신호"/>
    <x:tableColumn id="16" name="참고 금액"/>
    <x:tableColumn id="17" name="재고 검토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Items_ko" displayName="Items_ko" ref="A5:I35" headerRowCount="1" totalsRowCount="0" totalsRowShown="0">
  <x:tableColumns count="9">
    <x:tableColumn id="1" name="품목 식별자"/>
    <x:tableColumn id="2" name="품명"/>
    <x:tableColumn id="3" name="수량 단위"/>
    <x:tableColumn id="4" name="참고 단가"/>
    <x:tableColumn id="5" name="통화"/>
    <x:tableColumn id="6" name="법적 소유자"/>
    <x:tableColumn id="7" name="원가 출처"/>
    <x:tableColumn id="8" name="도안 판"/>
    <x:tableColumn id="9" name="입력 오류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Moves_ko" displayName="Moves_ko" ref="A5:S35" headerRowCount="1" totalsRowCount="0" totalsRowShown="0">
  <x:tableColumns count="19">
    <x:tableColumn id="1" name="행 식별자"/>
    <x:tableColumn id="2" name="거래 식별자"/>
    <x:tableColumn id="3" name="날짜"/>
    <x:tableColumn id="4" name="품목 식별자"/>
    <x:tableColumn id="5" name="보관 위치"/>
    <x:tableColumn id="6" name="구분"/>
    <x:tableColumn id="7" name="수량"/>
    <x:tableColumn id="8" name="이전 묶음"/>
    <x:tableColumn id="9" name="상대 위치"/>
    <x:tableColumn id="10" name="기록 상태"/>
    <x:tableColumn id="11" name="출처 참조"/>
    <x:tableColumn id="12" name="승인 담당"/>
    <x:tableColumn id="13" name="정정 참조"/>
    <x:tableColumn id="14" name="생산 묶음"/>
    <x:tableColumn id="15" name="행 오류"/>
    <x:tableColumn id="16" name="부호 수량"/>
    <x:tableColumn id="17" name="이전 오류"/>
    <x:tableColumn id="18" name="비고"/>
    <x:tableColumn id="19" name="반품 참조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turns_ko" displayName="Returns_ko" ref="A5:Q25" headerRowCount="1" totalsRowCount="0" totalsRowShown="0">
  <x:tableColumns count="17">
    <x:tableColumn id="1" name="반품 식별자"/>
    <x:tableColumn id="2" name="품목 식별자"/>
    <x:tableColumn id="3" name="격리 위치"/>
    <x:tableColumn id="4" name="인수 수량"/>
    <x:tableColumn id="5" name="복귀 수량"/>
    <x:tableColumn id="6" name="폐기 수량"/>
    <x:tableColumn id="7" name="승인 차감 수량"/>
    <x:tableColumn id="8" name="참고 단가"/>
    <x:tableColumn id="9" name="차감 문서"/>
    <x:tableColumn id="10" name="재무 담당"/>
    <x:tableColumn id="11" name="처분 참조"/>
    <x:tableColumn id="12" name="문서일"/>
    <x:tableColumn id="13" name="미결 차감 수량"/>
    <x:tableColumn id="14" name="미결 참고 금액"/>
    <x:tableColumn id="15" name="처분 수량 차이"/>
    <x:tableColumn id="16" name="입력 오류"/>
    <x:tableColumn id="17" name="입출고 수량 차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e99739a86343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ad87c69d42d4ac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b61f853ad8e439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964e063fde9496f" /></Relationships>
</file>

<file path=xl/worksheets/sheet1.xml><?xml version="1.0" encoding="utf-8"?>
<x:worksheet xmlns:x="http://schemas.openxmlformats.org/spreadsheetml/2006/main">
  <x:sheetPr>
    <x:tabColor rgb="FF273D50"/>
  </x:sheetPr>
  <x:sheetViews>
    <x:sheetView showGridLines="0" workbookViewId="0"/>
  </x:sheetViews>
  <x:sheetFormatPr defaultRowHeight="15"/>
  <x:cols>
    <x:col min="1" max="1" width="35" hidden="0" customWidth="1"/>
    <x:col min="2" max="2" width="32" hidden="0" customWidth="1"/>
    <x:col min="3" max="3" width="26" hidden="0" customWidth="1"/>
    <x:col min="4" max="4" width="17" hidden="0" customWidth="1"/>
    <x:col min="5" max="5" width="17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4" t="str">
        <x:v>기업 선물 재고 대조</x:v>
      </x:c>
      <x:c r="B2" s="2"/>
      <x:c r="C2" s="2"/>
      <x:c r="D2" s="2"/>
      <x:c r="E2" s="2"/>
    </x:row>
    <x:row r="3" ht="26" customHeight="1">
      <x:c r="A3" s="7" t="str">
        <x:v>첫 판. 방법2026-10-19. 2027년 일월 가상 자료.</x:v>
      </x:c>
      <x:c r="B3" s="8"/>
      <x:c r="C3" s="8"/>
      <x:c r="D3" s="8"/>
      <x:c r="E3" s="8"/>
    </x:row>
    <x:row r="4" ht="26" customHeight="1">
      <x:c r="A4" s="2"/>
      <x:c r="B4" s="2"/>
      <x:c r="C4" s="2"/>
      <x:c r="D4" s="2"/>
      <x:c r="E4" s="2"/>
    </x:row>
    <x:row r="5" ht="48" customHeight="1">
      <x:c r="A5" s="15" t="str">
        <x:v>항목</x:v>
      </x:c>
      <x:c r="B5" s="15" t="str">
        <x:v>결과</x:v>
      </x:c>
      <x:c r="C5" s="15" t="str">
        <x:v>단위와 작업</x:v>
      </x:c>
      <x:c r="D5" s="2"/>
      <x:c r="E5" s="2"/>
    </x:row>
    <x:row r="6" ht="26" customHeight="1">
      <x:c r="A6" s="2" t="str">
        <x:v>갑 창고 주머니 수량</x:v>
      </x:c>
      <x:c r="B6" s="19" t="n">
        <x:f>'창고별잔액'!M6</x:f>
        <x:v>105</x:v>
      </x:c>
      <x:c r="C6" s="2" t="str">
        <x:v>개</x:v>
      </x:c>
      <x:c r="D6" s="2"/>
      <x:c r="E6" s="2"/>
    </x:row>
    <x:row r="7" ht="26" customHeight="1">
      <x:c r="A7" s="2" t="str">
        <x:v>을 창고 주머니 수량</x:v>
      </x:c>
      <x:c r="B7" s="19" t="n">
        <x:f>'창고별잔액'!M7</x:f>
        <x:v>85</x:v>
      </x:c>
      <x:c r="C7" s="2" t="str">
        <x:v>개</x:v>
      </x:c>
      <x:c r="D7" s="2"/>
      <x:c r="E7" s="2"/>
    </x:row>
    <x:row r="8" ht="26" customHeight="1">
      <x:c r="A8" s="2" t="str">
        <x:v>주머니 합계</x:v>
      </x:c>
      <x:c r="B8" s="19" t="n">
        <x:f>SUM(B6:B7)</x:f>
        <x:v>190</x:v>
      </x:c>
      <x:c r="C8" s="2" t="str">
        <x:v>개</x:v>
      </x:c>
      <x:c r="D8" s="2"/>
      <x:c r="E8" s="2"/>
    </x:row>
    <x:row r="9" ht="26" customHeight="1">
      <x:c r="A9" s="2" t="str">
        <x:v>격리 선물 꾸러미</x:v>
      </x:c>
      <x:c r="B9" s="19" t="n">
        <x:f>'창고별잔액'!M8</x:f>
        <x:v>0</x:v>
      </x:c>
      <x:c r="C9" s="2" t="str">
        <x:v>완성 묶음</x:v>
      </x:c>
      <x:c r="D9" s="2"/>
      <x:c r="E9" s="2"/>
    </x:row>
    <x:row r="10" ht="26" customHeight="1">
      <x:c r="A10" s="2" t="str">
        <x:v>가용 선물 꾸러미</x:v>
      </x:c>
      <x:c r="B10" s="19" t="n">
        <x:f>'창고별잔액'!M9</x:f>
        <x:v>5</x:v>
      </x:c>
      <x:c r="C10" s="2" t="str">
        <x:v>완성 묶음</x:v>
      </x:c>
      <x:c r="D10" s="2"/>
      <x:c r="E10" s="2"/>
    </x:row>
    <x:row r="11" ht="26" customHeight="1">
      <x:c r="A11" s="2" t="str">
        <x:v>입출고 행 오류</x:v>
      </x:c>
      <x:c r="B11" s="19" t="n">
        <x:f>COUNTIFS('입출고명세'!O6:O35,"조치 필요")</x:f>
        <x:v>0</x:v>
      </x:c>
      <x:c r="C11" s="2" t="str">
        <x:v>행</x:v>
      </x:c>
      <x:c r="D11" s="2"/>
      <x:c r="E11" s="2"/>
    </x:row>
    <x:row r="12" ht="26" customHeight="1">
      <x:c r="A12" s="2" t="str">
        <x:v>미연결 이전 행</x:v>
      </x:c>
      <x:c r="B12" s="19" t="n">
        <x:f>COUNTIFS('입출고명세'!Q6:Q35,"조치 필요")</x:f>
        <x:v>0</x:v>
      </x:c>
      <x:c r="C12" s="2" t="str">
        <x:v>행</x:v>
      </x:c>
      <x:c r="D12" s="2"/>
      <x:c r="E12" s="2"/>
    </x:row>
    <x:row r="13" ht="26" customHeight="1">
      <x:c r="A13" s="2" t="str">
        <x:v>재고 오류 신호</x:v>
      </x:c>
      <x:c r="B13" s="19" t="n">
        <x:f>SUM('창고별잔액'!O6:O25)+COUNTIFS('품목원장'!I6:I35,"조치 필요")</x:f>
        <x:v>0</x:v>
      </x:c>
      <x:c r="C13" s="2" t="str">
        <x:v>행</x:v>
      </x:c>
      <x:c r="D13" s="2"/>
      <x:c r="E13" s="2"/>
    </x:row>
    <x:row r="14" ht="26" customHeight="1">
      <x:c r="A14" s="2" t="str">
        <x:v>미결 차감 수량</x:v>
      </x:c>
      <x:c r="B14" s="19" t="n">
        <x:f>SUM('반품과차감'!M6:M25)</x:f>
        <x:v>3</x:v>
      </x:c>
      <x:c r="C14" s="2" t="str">
        <x:v>완성 묶음</x:v>
      </x:c>
      <x:c r="D14" s="2"/>
      <x:c r="E14" s="2"/>
    </x:row>
    <x:row r="15" ht="26" customHeight="1">
      <x:c r="A15" s="2" t="str">
        <x:v>미결 차감 참고 금액</x:v>
      </x:c>
      <x:c r="B15" s="21" t="n">
        <x:f>SUM('반품과차감'!N6:N25)</x:f>
        <x:v>135000</x:v>
      </x:c>
      <x:c r="C15" s="2" t="str">
        <x:f>'사용안내'!B9</x:f>
        <x:v>KRW</x:v>
      </x:c>
      <x:c r="D15" s="2"/>
      <x:c r="E15" s="2"/>
    </x:row>
    <x:row r="16" ht="26" customHeight="1">
      <x:c r="A16" s="2" t="str">
        <x:v>기명 검토 누락</x:v>
      </x:c>
      <x:c r="B16" s="19" t="n">
        <x:f>COUNTBLANK('사용안내'!B10:B12)</x:f>
        <x:v>3</x:v>
      </x:c>
      <x:c r="C16" s="2" t="str">
        <x:v>명</x:v>
      </x:c>
      <x:c r="D16" s="2"/>
      <x:c r="E16" s="2"/>
    </x:row>
    <x:row r="17" ht="55" customHeight="1">
      <x:c r="A17" s="2" t="str">
        <x:v>다음 검토 작업</x:v>
      </x:c>
      <x:c r="B17" s="16" t="str">
        <x:f>IF(OR(B11+B12+B13+COUNTIFS('반품과차감'!P6:P25,"조치 필요")+SUM('반품과차감'!Q6:Q25)&gt;0,OR(COUNT('사용안내'!B5:B6)&lt;&gt;2,'사용안내'!B5&gt;'사용안내'!B6,'사용안내'!B7="",'사용안내'!B8="",'사용안내'!B9="")),"재고 증빙 확인 필요",IF(B14&gt;0,"차감 결정 미완료",IF(B16&gt;0,"기명 검토 누락","담당자 검토로 이동")))</x:f>
        <x:v>차감 결정 미완료</x:v>
      </x:c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  <x:row r="19" ht="65" customHeight="1">
      <x:c r="A19" s="16" t="str">
        <x:v>차감은 별도 상업 결정입니다. 반품은 격리로 인수하고 승인 처분 후 다섯 묶음을 복귀시키며 일곱 묶음을 폐기합니다. 네 묶음은 차감 증빙이 있고 세 묶음은 미결입니다. 차감은 재고를 복구하지 않습니다. 참고 단가는 명시한 가정이며 세무 평가나 시장 가격 및 현금 회수 또는 회계 분개가 아닙니다. 회계와 세무 및 소유권과 폐기 판단은 해당 전문가가 맡습니다.</x:v>
      </x:c>
      <x:c r="B19" s="2"/>
      <x:c r="C19" s="2"/>
      <x:c r="D19" s="2"/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/>
      <x:c r="B21" s="2"/>
      <x:c r="C21" s="2"/>
      <x:c r="D21" s="2"/>
      <x:c r="E21" s="2"/>
    </x:row>
  </x:sheetData>
  <x:mergeCells>
    <x:mergeCell ref="A19:E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4" t="str">
        <x:v>창고별잔액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7" t="str">
        <x:v>첫 판. 방법2026-10-19. 2027년 일월 가상 자료.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8" customHeight="1">
      <x:c r="A5" s="15" t="str">
        <x:v>품목 식별자</x:v>
      </x:c>
      <x:c r="B5" s="15" t="str">
        <x:v>보관 위치</x:v>
      </x:c>
      <x:c r="C5" s="15" t="str">
        <x:v>기초 수량</x:v>
      </x:c>
      <x:c r="D5" s="15" t="str">
        <x:v>실사 수량</x:v>
      </x:c>
      <x:c r="E5" s="15" t="str">
        <x:v>실사일</x:v>
      </x:c>
      <x:c r="F5" s="15" t="str">
        <x:v>실사 출처</x:v>
      </x:c>
      <x:c r="G5" s="15" t="str">
        <x:v>입고</x:v>
      </x:c>
      <x:c r="H5" s="15" t="str">
        <x:v>이전 입고</x:v>
      </x:c>
      <x:c r="I5" s="15" t="str">
        <x:v>이전 출고</x:v>
      </x:c>
      <x:c r="J5" s="15" t="str">
        <x:v>출고</x:v>
      </x:c>
      <x:c r="K5" s="15" t="str">
        <x:v>폐기</x:v>
      </x:c>
      <x:c r="L5" s="15" t="str">
        <x:v>반품 인수</x:v>
      </x:c>
      <x:c r="M5" s="15" t="str">
        <x:v>예상 수량</x:v>
      </x:c>
      <x:c r="N5" s="15" t="str">
        <x:v>실사와 예상 차이</x:v>
      </x:c>
      <x:c r="O5" s="15" t="str">
        <x:v>오류 신호</x:v>
      </x:c>
      <x:c r="P5" s="15" t="str">
        <x:v>참고 금액</x:v>
      </x:c>
      <x:c r="Q5" s="15" t="str">
        <x:v>재고 검토</x:v>
      </x:c>
    </x:row>
    <x:row r="6" ht="26" customHeight="1">
      <x:c r="A6" s="10" t="str">
        <x:v>PCH-01</x:v>
      </x:c>
      <x:c r="B6" s="10" t="str">
        <x:v>A-STD</x:v>
      </x:c>
      <x:c r="C6" s="18" t="n">
        <x:v>120</x:v>
      </x:c>
      <x:c r="D6" s="18" t="n">
        <x:v>105</x:v>
      </x:c>
      <x:c r="E6" s="11" t="d">
        <x:v>2027-01-31T00:00:00.000Z</x:v>
      </x:c>
      <x:c r="F6" s="10" t="str">
        <x:v>COUNT-A</x:v>
      </x:c>
      <x:c r="G6" s="19" t="n">
        <x:f>IF(COUNTA(A6:F6)=0,"",SUMIFS('입출고명세'!$G$6:$G$35,'입출고명세'!$D$6:$D$35,A6,'입출고명세'!$E$6:$E$35,B6,'입출고명세'!$F$6:$F$35,"입고",'입출고명세'!$J$6:$J$35,"유효 기록",'입출고명세'!$O$6:$O$35,"이상 없음"))</x:f>
        <x:v>30</x:v>
      </x:c>
      <x:c r="H6" s="19" t="n">
        <x:f>IF(COUNTA(A6:F6)=0,"",SUMIFS('입출고명세'!$G$6:$G$35,'입출고명세'!$D$6:$D$35,A6,'입출고명세'!$E$6:$E$35,B6,'입출고명세'!$F$6:$F$35,"창고이전 입고",'입출고명세'!$J$6:$J$35,"유효 기록",'입출고명세'!$O$6:$O$35,"이상 없음"))</x:f>
        <x:v>0</x:v>
      </x:c>
      <x:c r="I6" s="19" t="n">
        <x:f>IF(COUNTA(A6:F6)=0,"",SUMIFS('입출고명세'!$G$6:$G$35,'입출고명세'!$D$6:$D$35,A6,'입출고명세'!$E$6:$E$35,B6,'입출고명세'!$F$6:$F$35,"창고이전 출고",'입출고명세'!$J$6:$J$35,"유효 기록",'입출고명세'!$O$6:$O$35,"이상 없음"))</x:f>
        <x:v>20</x:v>
      </x:c>
      <x:c r="J6" s="19" t="n">
        <x:f>IF(COUNTA(A6:F6)=0,"",SUMIFS('입출고명세'!$G$6:$G$35,'입출고명세'!$D$6:$D$35,A6,'입출고명세'!$E$6:$E$35,B6,'입출고명세'!$F$6:$F$35,"출고",'입출고명세'!$J$6:$J$35,"유효 기록",'입출고명세'!$O$6:$O$35,"이상 없음"))</x:f>
        <x:v>25</x:v>
      </x:c>
      <x:c r="K6" s="19" t="n">
        <x:f>IF(COUNTA(A6:F6)=0,"",SUMIFS('입출고명세'!$G$6:$G$35,'입출고명세'!$D$6:$D$35,A6,'입출고명세'!$E$6:$E$35,B6,'입출고명세'!$F$6:$F$35,"폐기",'입출고명세'!$J$6:$J$35,"유효 기록",'입출고명세'!$O$6:$O$35,"이상 없음"))</x:f>
        <x:v>0</x:v>
      </x:c>
      <x:c r="L6" s="19" t="n">
        <x:f>IF(COUNTA(A6:F6)=0,"",SUMIFS('입출고명세'!$G$6:$G$35,'입출고명세'!$D$6:$D$35,A6,'입출고명세'!$E$6:$E$35,B6,'입출고명세'!$F$6:$F$35,"반품 인수",'입출고명세'!$J$6:$J$35,"유효 기록",'입출고명세'!$O$6:$O$35,"이상 없음"))</x:f>
        <x:v>0</x:v>
      </x:c>
      <x:c r="M6" s="19" t="n">
        <x:f>IF(COUNTA(A6:F6)=0,"",IF(ISNUMBER(C6),C6+G6+H6-I6-J6-K6+L6,""))</x:f>
        <x:v>105</x:v>
      </x:c>
      <x:c r="N6" s="19" t="n">
        <x:f>IF(COUNTA(A6:F6)=0,"",IF(AND(ISNUMBER(D6),ISNUMBER(M6)),D6-M6,""))</x:f>
        <x:v>0</x:v>
      </x:c>
      <x:c r="O6" s="19" t="n">
        <x:f>IF(COUNTA(A6:F6)=0,"",IF(OR(A6="",COUNTIFS('품목원장'!$A$6:$A$35,A6,'품목원장'!$I$6:$I$35,"이상 없음")&lt;&gt;1,COUNTIFS('사용안내'!$A$16:$A$18,B6)&lt;&gt;1,COUNTIFS($A$6:$A$25,A6,$B$6:$B$25,B6)&lt;&gt;1,NOT(ISNUMBER(C6)),IF(ISNUMBER(C6),OR(C6&lt;0,C6&lt;&gt;INT(C6)),FALSE),NOT(ISNUMBER(D6)),IF(ISNUMBER(D6),OR(D6&lt;0,D6&lt;&gt;INT(D6)),FALSE),NOT(ISNUMBER(E6)),E6&lt;&gt;'사용안내'!$B$6,F6=""),1,0)+COUNTIFS('입출고명세'!$D$6:$D$35,A6,'입출고명세'!$E$6:$E$35,B6,'입출고명세'!$O$6:$O$35,"조치 필요")+COUNTIFS('입출고명세'!$D$6:$D$35,A6,'입출고명세'!$E$6:$E$35,B6,'입출고명세'!$Q$6:$Q$35,"조치 필요")+IF(ISNUMBER(M6),IF(M6&lt;0,1,0),0)+IF(ISNUMBER(N6),IF(N6&lt;&gt;0,1,0),0))</x:f>
        <x:v>0</x:v>
      </x:c>
      <x:c r="P6" s="21" t="n">
        <x:f>IF(COUNTA(A6:F6)=0,"",IF(AND(ISNUMBER(M6),COUNTIFS('품목원장'!$A$6:$A$35,A6,'품목원장'!$I$6:$I$35,"이상 없음")=1),M6*INDEX('품목원장'!$D$6:$D$35,MATCH(A6,'품목원장'!$A$6:$A$35,0)),""))</x:f>
        <x:v>1575000</x:v>
      </x:c>
      <x:c r="Q6" s="2" t="str">
        <x:f>IF(COUNTA(A6:F6)=0,"",IF(O6&gt;0,"조치 필요","이상 없음"))</x:f>
        <x:v>이상 없음</x:v>
      </x:c>
    </x:row>
    <x:row r="7" ht="26" customHeight="1">
      <x:c r="A7" s="10" t="str">
        <x:v>PCH-01</x:v>
      </x:c>
      <x:c r="B7" s="10" t="str">
        <x:v>B-STD</x:v>
      </x:c>
      <x:c r="C7" s="18" t="n">
        <x:v>80</x:v>
      </x:c>
      <x:c r="D7" s="18" t="n">
        <x:v>85</x:v>
      </x:c>
      <x:c r="E7" s="11" t="d">
        <x:v>2027-01-31T00:00:00.000Z</x:v>
      </x:c>
      <x:c r="F7" s="10" t="str">
        <x:v>COUNT-B</x:v>
      </x:c>
      <x:c r="G7" s="19" t="n">
        <x:f>IF(COUNTA(A7:F7)=0,"",SUMIFS('입출고명세'!$G$6:$G$35,'입출고명세'!$D$6:$D$35,A7,'입출고명세'!$E$6:$E$35,B7,'입출고명세'!$F$6:$F$35,"입고",'입출고명세'!$J$6:$J$35,"유효 기록",'입출고명세'!$O$6:$O$35,"이상 없음"))</x:f>
        <x:v>0</x:v>
      </x:c>
      <x:c r="H7" s="19" t="n">
        <x:f>IF(COUNTA(A7:F7)=0,"",SUMIFS('입출고명세'!$G$6:$G$35,'입출고명세'!$D$6:$D$35,A7,'입출고명세'!$E$6:$E$35,B7,'입출고명세'!$F$6:$F$35,"창고이전 입고",'입출고명세'!$J$6:$J$35,"유효 기록",'입출고명세'!$O$6:$O$35,"이상 없음"))</x:f>
        <x:v>20</x:v>
      </x:c>
      <x:c r="I7" s="19" t="n">
        <x:f>IF(COUNTA(A7:F7)=0,"",SUMIFS('입출고명세'!$G$6:$G$35,'입출고명세'!$D$6:$D$35,A7,'입출고명세'!$E$6:$E$35,B7,'입출고명세'!$F$6:$F$35,"창고이전 출고",'입출고명세'!$J$6:$J$35,"유효 기록",'입출고명세'!$O$6:$O$35,"이상 없음"))</x:f>
        <x:v>0</x:v>
      </x:c>
      <x:c r="J7" s="19" t="n">
        <x:f>IF(COUNTA(A7:F7)=0,"",SUMIFS('입출고명세'!$G$6:$G$35,'입출고명세'!$D$6:$D$35,A7,'입출고명세'!$E$6:$E$35,B7,'입출고명세'!$F$6:$F$35,"출고",'입출고명세'!$J$6:$J$35,"유효 기록",'입출고명세'!$O$6:$O$35,"이상 없음"))</x:f>
        <x:v>15</x:v>
      </x:c>
      <x:c r="K7" s="19" t="n">
        <x:f>IF(COUNTA(A7:F7)=0,"",SUMIFS('입출고명세'!$G$6:$G$35,'입출고명세'!$D$6:$D$35,A7,'입출고명세'!$E$6:$E$35,B7,'입출고명세'!$F$6:$F$35,"폐기",'입출고명세'!$J$6:$J$35,"유효 기록",'입출고명세'!$O$6:$O$35,"이상 없음"))</x:f>
        <x:v>0</x:v>
      </x:c>
      <x:c r="L7" s="19" t="n">
        <x:f>IF(COUNTA(A7:F7)=0,"",SUMIFS('입출고명세'!$G$6:$G$35,'입출고명세'!$D$6:$D$35,A7,'입출고명세'!$E$6:$E$35,B7,'입출고명세'!$F$6:$F$35,"반품 인수",'입출고명세'!$J$6:$J$35,"유효 기록",'입출고명세'!$O$6:$O$35,"이상 없음"))</x:f>
        <x:v>0</x:v>
      </x:c>
      <x:c r="M7" s="19" t="n">
        <x:f>IF(COUNTA(A7:F7)=0,"",IF(ISNUMBER(C7),C7+G7+H7-I7-J7-K7+L7,""))</x:f>
        <x:v>85</x:v>
      </x:c>
      <x:c r="N7" s="19" t="n">
        <x:f>IF(COUNTA(A7:F7)=0,"",IF(AND(ISNUMBER(D7),ISNUMBER(M7)),D7-M7,""))</x:f>
        <x:v>0</x:v>
      </x:c>
      <x:c r="O7" s="19" t="n">
        <x:f>IF(COUNTA(A7:F7)=0,"",IF(OR(A7="",COUNTIFS('품목원장'!$A$6:$A$35,A7,'품목원장'!$I$6:$I$35,"이상 없음")&lt;&gt;1,COUNTIFS('사용안내'!$A$16:$A$18,B7)&lt;&gt;1,COUNTIFS($A$6:$A$25,A7,$B$6:$B$25,B7)&lt;&gt;1,NOT(ISNUMBER(C7)),IF(ISNUMBER(C7),OR(C7&lt;0,C7&lt;&gt;INT(C7)),FALSE),NOT(ISNUMBER(D7)),IF(ISNUMBER(D7),OR(D7&lt;0,D7&lt;&gt;INT(D7)),FALSE),NOT(ISNUMBER(E7)),E7&lt;&gt;'사용안내'!$B$6,F7=""),1,0)+COUNTIFS('입출고명세'!$D$6:$D$35,A7,'입출고명세'!$E$6:$E$35,B7,'입출고명세'!$O$6:$O$35,"조치 필요")+COUNTIFS('입출고명세'!$D$6:$D$35,A7,'입출고명세'!$E$6:$E$35,B7,'입출고명세'!$Q$6:$Q$35,"조치 필요")+IF(ISNUMBER(M7),IF(M7&lt;0,1,0),0)+IF(ISNUMBER(N7),IF(N7&lt;&gt;0,1,0),0))</x:f>
        <x:v>0</x:v>
      </x:c>
      <x:c r="P7" s="21" t="n">
        <x:f>IF(COUNTA(A7:F7)=0,"",IF(AND(ISNUMBER(M7),COUNTIFS('품목원장'!$A$6:$A$35,A7,'품목원장'!$I$6:$I$35,"이상 없음")=1),M7*INDEX('품목원장'!$D$6:$D$35,MATCH(A7,'품목원장'!$A$6:$A$35,0)),""))</x:f>
        <x:v>1275000</x:v>
      </x:c>
      <x:c r="Q7" s="2" t="str">
        <x:f>IF(COUNTA(A7:F7)=0,"",IF(O7&gt;0,"조치 필요","이상 없음"))</x:f>
        <x:v>이상 없음</x:v>
      </x:c>
    </x:row>
    <x:row r="8" ht="26" customHeight="1">
      <x:c r="A8" s="10" t="str">
        <x:v>KIT-02</x:v>
      </x:c>
      <x:c r="B8" s="10" t="str">
        <x:v>A-Q</x:v>
      </x:c>
      <x:c r="C8" s="18" t="n">
        <x:v>0</x:v>
      </x:c>
      <x:c r="D8" s="18" t="n">
        <x:v>0</x:v>
      </x:c>
      <x:c r="E8" s="11" t="d">
        <x:v>2027-01-31T00:00:00.000Z</x:v>
      </x:c>
      <x:c r="F8" s="10" t="str">
        <x:v>COUNT-Q</x:v>
      </x:c>
      <x:c r="G8" s="19" t="n">
        <x:f>IF(COUNTA(A8:F8)=0,"",SUMIFS('입출고명세'!$G$6:$G$35,'입출고명세'!$D$6:$D$35,A8,'입출고명세'!$E$6:$E$35,B8,'입출고명세'!$F$6:$F$35,"입고",'입출고명세'!$J$6:$J$35,"유효 기록",'입출고명세'!$O$6:$O$35,"이상 없음"))</x:f>
        <x:v>0</x:v>
      </x:c>
      <x:c r="H8" s="19" t="n">
        <x:f>IF(COUNTA(A8:F8)=0,"",SUMIFS('입출고명세'!$G$6:$G$35,'입출고명세'!$D$6:$D$35,A8,'입출고명세'!$E$6:$E$35,B8,'입출고명세'!$F$6:$F$35,"창고이전 입고",'입출고명세'!$J$6:$J$35,"유효 기록",'입출고명세'!$O$6:$O$35,"이상 없음"))</x:f>
        <x:v>0</x:v>
      </x:c>
      <x:c r="I8" s="19" t="n">
        <x:f>IF(COUNTA(A8:F8)=0,"",SUMIFS('입출고명세'!$G$6:$G$35,'입출고명세'!$D$6:$D$35,A8,'입출고명세'!$E$6:$E$35,B8,'입출고명세'!$F$6:$F$35,"창고이전 출고",'입출고명세'!$J$6:$J$35,"유효 기록",'입출고명세'!$O$6:$O$35,"이상 없음"))</x:f>
        <x:v>5</x:v>
      </x:c>
      <x:c r="J8" s="19" t="n">
        <x:f>IF(COUNTA(A8:F8)=0,"",SUMIFS('입출고명세'!$G$6:$G$35,'입출고명세'!$D$6:$D$35,A8,'입출고명세'!$E$6:$E$35,B8,'입출고명세'!$F$6:$F$35,"출고",'입출고명세'!$J$6:$J$35,"유효 기록",'입출고명세'!$O$6:$O$35,"이상 없음"))</x:f>
        <x:v>0</x:v>
      </x:c>
      <x:c r="K8" s="19" t="n">
        <x:f>IF(COUNTA(A8:F8)=0,"",SUMIFS('입출고명세'!$G$6:$G$35,'입출고명세'!$D$6:$D$35,A8,'입출고명세'!$E$6:$E$35,B8,'입출고명세'!$F$6:$F$35,"폐기",'입출고명세'!$J$6:$J$35,"유효 기록",'입출고명세'!$O$6:$O$35,"이상 없음"))</x:f>
        <x:v>7</x:v>
      </x:c>
      <x:c r="L8" s="19" t="n">
        <x:f>IF(COUNTA(A8:F8)=0,"",SUMIFS('입출고명세'!$G$6:$G$35,'입출고명세'!$D$6:$D$35,A8,'입출고명세'!$E$6:$E$35,B8,'입출고명세'!$F$6:$F$35,"반품 인수",'입출고명세'!$J$6:$J$35,"유효 기록",'입출고명세'!$O$6:$O$35,"이상 없음"))</x:f>
        <x:v>12</x:v>
      </x:c>
      <x:c r="M8" s="19" t="n">
        <x:f>IF(COUNTA(A8:F8)=0,"",IF(ISNUMBER(C8),C8+G8+H8-I8-J8-K8+L8,""))</x:f>
        <x:v>0</x:v>
      </x:c>
      <x:c r="N8" s="19" t="n">
        <x:f>IF(COUNTA(A8:F8)=0,"",IF(AND(ISNUMBER(D8),ISNUMBER(M8)),D8-M8,""))</x:f>
        <x:v>0</x:v>
      </x:c>
      <x:c r="O8" s="19" t="n">
        <x:f>IF(COUNTA(A8:F8)=0,"",IF(OR(A8="",COUNTIFS('품목원장'!$A$6:$A$35,A8,'품목원장'!$I$6:$I$35,"이상 없음")&lt;&gt;1,COUNTIFS('사용안내'!$A$16:$A$18,B8)&lt;&gt;1,COUNTIFS($A$6:$A$25,A8,$B$6:$B$25,B8)&lt;&gt;1,NOT(ISNUMBER(C8)),IF(ISNUMBER(C8),OR(C8&lt;0,C8&lt;&gt;INT(C8)),FALSE),NOT(ISNUMBER(D8)),IF(ISNUMBER(D8),OR(D8&lt;0,D8&lt;&gt;INT(D8)),FALSE),NOT(ISNUMBER(E8)),E8&lt;&gt;'사용안내'!$B$6,F8=""),1,0)+COUNTIFS('입출고명세'!$D$6:$D$35,A8,'입출고명세'!$E$6:$E$35,B8,'입출고명세'!$O$6:$O$35,"조치 필요")+COUNTIFS('입출고명세'!$D$6:$D$35,A8,'입출고명세'!$E$6:$E$35,B8,'입출고명세'!$Q$6:$Q$35,"조치 필요")+IF(ISNUMBER(M8),IF(M8&lt;0,1,0),0)+IF(ISNUMBER(N8),IF(N8&lt;&gt;0,1,0),0))</x:f>
        <x:v>0</x:v>
      </x:c>
      <x:c r="P8" s="21" t="n">
        <x:f>IF(COUNTA(A8:F8)=0,"",IF(AND(ISNUMBER(M8),COUNTIFS('품목원장'!$A$6:$A$35,A8,'품목원장'!$I$6:$I$35,"이상 없음")=1),M8*INDEX('품목원장'!$D$6:$D$35,MATCH(A8,'품목원장'!$A$6:$A$35,0)),""))</x:f>
        <x:v>0</x:v>
      </x:c>
      <x:c r="Q8" s="2" t="str">
        <x:f>IF(COUNTA(A8:F8)=0,"",IF(O8&gt;0,"조치 필요","이상 없음"))</x:f>
        <x:v>이상 없음</x:v>
      </x:c>
    </x:row>
    <x:row r="9" ht="26" customHeight="1">
      <x:c r="A9" s="10" t="str">
        <x:v>KIT-02</x:v>
      </x:c>
      <x:c r="B9" s="10" t="str">
        <x:v>A-STD</x:v>
      </x:c>
      <x:c r="C9" s="18" t="n">
        <x:v>0</x:v>
      </x:c>
      <x:c r="D9" s="18" t="n">
        <x:v>5</x:v>
      </x:c>
      <x:c r="E9" s="11" t="d">
        <x:v>2027-01-31T00:00:00.000Z</x:v>
      </x:c>
      <x:c r="F9" s="10" t="str">
        <x:v>COUNT-K</x:v>
      </x:c>
      <x:c r="G9" s="19" t="n">
        <x:f>IF(COUNTA(A9:F9)=0,"",SUMIFS('입출고명세'!$G$6:$G$35,'입출고명세'!$D$6:$D$35,A9,'입출고명세'!$E$6:$E$35,B9,'입출고명세'!$F$6:$F$35,"입고",'입출고명세'!$J$6:$J$35,"유효 기록",'입출고명세'!$O$6:$O$35,"이상 없음"))</x:f>
        <x:v>0</x:v>
      </x:c>
      <x:c r="H9" s="19" t="n">
        <x:f>IF(COUNTA(A9:F9)=0,"",SUMIFS('입출고명세'!$G$6:$G$35,'입출고명세'!$D$6:$D$35,A9,'입출고명세'!$E$6:$E$35,B9,'입출고명세'!$F$6:$F$35,"창고이전 입고",'입출고명세'!$J$6:$J$35,"유효 기록",'입출고명세'!$O$6:$O$35,"이상 없음"))</x:f>
        <x:v>5</x:v>
      </x:c>
      <x:c r="I9" s="19" t="n">
        <x:f>IF(COUNTA(A9:F9)=0,"",SUMIFS('입출고명세'!$G$6:$G$35,'입출고명세'!$D$6:$D$35,A9,'입출고명세'!$E$6:$E$35,B9,'입출고명세'!$F$6:$F$35,"창고이전 출고",'입출고명세'!$J$6:$J$35,"유효 기록",'입출고명세'!$O$6:$O$35,"이상 없음"))</x:f>
        <x:v>0</x:v>
      </x:c>
      <x:c r="J9" s="19" t="n">
        <x:f>IF(COUNTA(A9:F9)=0,"",SUMIFS('입출고명세'!$G$6:$G$35,'입출고명세'!$D$6:$D$35,A9,'입출고명세'!$E$6:$E$35,B9,'입출고명세'!$F$6:$F$35,"출고",'입출고명세'!$J$6:$J$35,"유효 기록",'입출고명세'!$O$6:$O$35,"이상 없음"))</x:f>
        <x:v>0</x:v>
      </x:c>
      <x:c r="K9" s="19" t="n">
        <x:f>IF(COUNTA(A9:F9)=0,"",SUMIFS('입출고명세'!$G$6:$G$35,'입출고명세'!$D$6:$D$35,A9,'입출고명세'!$E$6:$E$35,B9,'입출고명세'!$F$6:$F$35,"폐기",'입출고명세'!$J$6:$J$35,"유효 기록",'입출고명세'!$O$6:$O$35,"이상 없음"))</x:f>
        <x:v>0</x:v>
      </x:c>
      <x:c r="L9" s="19" t="n">
        <x:f>IF(COUNTA(A9:F9)=0,"",SUMIFS('입출고명세'!$G$6:$G$35,'입출고명세'!$D$6:$D$35,A9,'입출고명세'!$E$6:$E$35,B9,'입출고명세'!$F$6:$F$35,"반품 인수",'입출고명세'!$J$6:$J$35,"유효 기록",'입출고명세'!$O$6:$O$35,"이상 없음"))</x:f>
        <x:v>0</x:v>
      </x:c>
      <x:c r="M9" s="19" t="n">
        <x:f>IF(COUNTA(A9:F9)=0,"",IF(ISNUMBER(C9),C9+G9+H9-I9-J9-K9+L9,""))</x:f>
        <x:v>5</x:v>
      </x:c>
      <x:c r="N9" s="19" t="n">
        <x:f>IF(COUNTA(A9:F9)=0,"",IF(AND(ISNUMBER(D9),ISNUMBER(M9)),D9-M9,""))</x:f>
        <x:v>0</x:v>
      </x:c>
      <x:c r="O9" s="19" t="n">
        <x:f>IF(COUNTA(A9:F9)=0,"",IF(OR(A9="",COUNTIFS('품목원장'!$A$6:$A$35,A9,'품목원장'!$I$6:$I$35,"이상 없음")&lt;&gt;1,COUNTIFS('사용안내'!$A$16:$A$18,B9)&lt;&gt;1,COUNTIFS($A$6:$A$25,A9,$B$6:$B$25,B9)&lt;&gt;1,NOT(ISNUMBER(C9)),IF(ISNUMBER(C9),OR(C9&lt;0,C9&lt;&gt;INT(C9)),FALSE),NOT(ISNUMBER(D9)),IF(ISNUMBER(D9),OR(D9&lt;0,D9&lt;&gt;INT(D9)),FALSE),NOT(ISNUMBER(E9)),E9&lt;&gt;'사용안내'!$B$6,F9=""),1,0)+COUNTIFS('입출고명세'!$D$6:$D$35,A9,'입출고명세'!$E$6:$E$35,B9,'입출고명세'!$O$6:$O$35,"조치 필요")+COUNTIFS('입출고명세'!$D$6:$D$35,A9,'입출고명세'!$E$6:$E$35,B9,'입출고명세'!$Q$6:$Q$35,"조치 필요")+IF(ISNUMBER(M9),IF(M9&lt;0,1,0),0)+IF(ISNUMBER(N9),IF(N9&lt;&gt;0,1,0),0))</x:f>
        <x:v>0</x:v>
      </x:c>
      <x:c r="P9" s="21" t="n">
        <x:f>IF(COUNTA(A9:F9)=0,"",IF(AND(ISNUMBER(M9),COUNTIFS('품목원장'!$A$6:$A$35,A9,'품목원장'!$I$6:$I$35,"이상 없음")=1),M9*INDEX('품목원장'!$D$6:$D$35,MATCH(A9,'품목원장'!$A$6:$A$35,0)),""))</x:f>
        <x:v>225000</x:v>
      </x:c>
      <x:c r="Q9" s="2" t="str">
        <x:f>IF(COUNTA(A9:F9)=0,"",IF(O9&gt;0,"조치 필요","이상 없음"))</x:f>
        <x:v>이상 없음</x:v>
      </x:c>
    </x:row>
    <x:row r="10" ht="26" customHeight="1">
      <x:c r="A10" s="10"/>
      <x:c r="B10" s="10"/>
      <x:c r="C10" s="18"/>
      <x:c r="D10" s="18"/>
      <x:c r="E10" s="11"/>
      <x:c r="F10" s="10"/>
      <x:c r="G10" s="19" t="str">
        <x:f>IF(COUNTA(A10:F10)=0,"",SUMIFS('입출고명세'!$G$6:$G$35,'입출고명세'!$D$6:$D$35,A10,'입출고명세'!$E$6:$E$35,B10,'입출고명세'!$F$6:$F$35,"입고",'입출고명세'!$J$6:$J$35,"유효 기록",'입출고명세'!$O$6:$O$35,"이상 없음"))</x:f>
      </x:c>
      <x:c r="H10" s="19" t="str">
        <x:f>IF(COUNTA(A10:F10)=0,"",SUMIFS('입출고명세'!$G$6:$G$35,'입출고명세'!$D$6:$D$35,A10,'입출고명세'!$E$6:$E$35,B10,'입출고명세'!$F$6:$F$35,"창고이전 입고",'입출고명세'!$J$6:$J$35,"유효 기록",'입출고명세'!$O$6:$O$35,"이상 없음"))</x:f>
      </x:c>
      <x:c r="I10" s="19" t="str">
        <x:f>IF(COUNTA(A10:F10)=0,"",SUMIFS('입출고명세'!$G$6:$G$35,'입출고명세'!$D$6:$D$35,A10,'입출고명세'!$E$6:$E$35,B10,'입출고명세'!$F$6:$F$35,"창고이전 출고",'입출고명세'!$J$6:$J$35,"유효 기록",'입출고명세'!$O$6:$O$35,"이상 없음"))</x:f>
      </x:c>
      <x:c r="J10" s="19" t="str">
        <x:f>IF(COUNTA(A10:F10)=0,"",SUMIFS('입출고명세'!$G$6:$G$35,'입출고명세'!$D$6:$D$35,A10,'입출고명세'!$E$6:$E$35,B10,'입출고명세'!$F$6:$F$35,"출고",'입출고명세'!$J$6:$J$35,"유효 기록",'입출고명세'!$O$6:$O$35,"이상 없음"))</x:f>
      </x:c>
      <x:c r="K10" s="19" t="str">
        <x:f>IF(COUNTA(A10:F10)=0,"",SUMIFS('입출고명세'!$G$6:$G$35,'입출고명세'!$D$6:$D$35,A10,'입출고명세'!$E$6:$E$35,B10,'입출고명세'!$F$6:$F$35,"폐기",'입출고명세'!$J$6:$J$35,"유효 기록",'입출고명세'!$O$6:$O$35,"이상 없음"))</x:f>
      </x:c>
      <x:c r="L10" s="19" t="str">
        <x:f>IF(COUNTA(A10:F10)=0,"",SUMIFS('입출고명세'!$G$6:$G$35,'입출고명세'!$D$6:$D$35,A10,'입출고명세'!$E$6:$E$35,B10,'입출고명세'!$F$6:$F$35,"반품 인수",'입출고명세'!$J$6:$J$35,"유효 기록",'입출고명세'!$O$6:$O$35,"이상 없음"))</x:f>
      </x:c>
      <x:c r="M10" s="19" t="str">
        <x:f>IF(COUNTA(A10:F10)=0,"",IF(ISNUMBER(C10),C10+G10+H10-I10-J10-K10+L10,""))</x:f>
      </x:c>
      <x:c r="N10" s="19" t="str">
        <x:f>IF(COUNTA(A10:F10)=0,"",IF(AND(ISNUMBER(D10),ISNUMBER(M10)),D10-M10,""))</x:f>
      </x:c>
      <x:c r="O10" s="19" t="str">
        <x:f>IF(COUNTA(A10:F10)=0,"",IF(OR(A10="",COUNTIFS('품목원장'!$A$6:$A$35,A10,'품목원장'!$I$6:$I$35,"이상 없음")&lt;&gt;1,COUNTIFS('사용안내'!$A$16:$A$18,B10)&lt;&gt;1,COUNTIFS($A$6:$A$25,A10,$B$6:$B$25,B10)&lt;&gt;1,NOT(ISNUMBER(C10)),IF(ISNUMBER(C10),OR(C10&lt;0,C10&lt;&gt;INT(C10)),FALSE),NOT(ISNUMBER(D10)),IF(ISNUMBER(D10),OR(D10&lt;0,D10&lt;&gt;INT(D10)),FALSE),NOT(ISNUMBER(E10)),E10&lt;&gt;'사용안내'!$B$6,F10=""),1,0)+COUNTIFS('입출고명세'!$D$6:$D$35,A10,'입출고명세'!$E$6:$E$35,B10,'입출고명세'!$O$6:$O$35,"조치 필요")+COUNTIFS('입출고명세'!$D$6:$D$35,A10,'입출고명세'!$E$6:$E$35,B10,'입출고명세'!$Q$6:$Q$35,"조치 필요")+IF(ISNUMBER(M10),IF(M10&lt;0,1,0),0)+IF(ISNUMBER(N10),IF(N10&lt;&gt;0,1,0),0))</x:f>
      </x:c>
      <x:c r="P10" s="21" t="str">
        <x:f>IF(COUNTA(A10:F10)=0,"",IF(AND(ISNUMBER(M10),COUNTIFS('품목원장'!$A$6:$A$35,A10,'품목원장'!$I$6:$I$35,"이상 없음")=1),M10*INDEX('품목원장'!$D$6:$D$35,MATCH(A10,'품목원장'!$A$6:$A$35,0)),""))</x:f>
      </x:c>
      <x:c r="Q10" s="2" t="str">
        <x:f>IF(COUNTA(A10:F10)=0,"",IF(O10&gt;0,"조치 필요","이상 없음"))</x:f>
      </x:c>
    </x:row>
    <x:row r="11" ht="26" customHeight="1">
      <x:c r="A11" s="10"/>
      <x:c r="B11" s="10"/>
      <x:c r="C11" s="18"/>
      <x:c r="D11" s="18"/>
      <x:c r="E11" s="11"/>
      <x:c r="F11" s="10"/>
      <x:c r="G11" s="19" t="str">
        <x:f>IF(COUNTA(A11:F11)=0,"",SUMIFS('입출고명세'!$G$6:$G$35,'입출고명세'!$D$6:$D$35,A11,'입출고명세'!$E$6:$E$35,B11,'입출고명세'!$F$6:$F$35,"입고",'입출고명세'!$J$6:$J$35,"유효 기록",'입출고명세'!$O$6:$O$35,"이상 없음"))</x:f>
      </x:c>
      <x:c r="H11" s="19" t="str">
        <x:f>IF(COUNTA(A11:F11)=0,"",SUMIFS('입출고명세'!$G$6:$G$35,'입출고명세'!$D$6:$D$35,A11,'입출고명세'!$E$6:$E$35,B11,'입출고명세'!$F$6:$F$35,"창고이전 입고",'입출고명세'!$J$6:$J$35,"유효 기록",'입출고명세'!$O$6:$O$35,"이상 없음"))</x:f>
      </x:c>
      <x:c r="I11" s="19" t="str">
        <x:f>IF(COUNTA(A11:F11)=0,"",SUMIFS('입출고명세'!$G$6:$G$35,'입출고명세'!$D$6:$D$35,A11,'입출고명세'!$E$6:$E$35,B11,'입출고명세'!$F$6:$F$35,"창고이전 출고",'입출고명세'!$J$6:$J$35,"유효 기록",'입출고명세'!$O$6:$O$35,"이상 없음"))</x:f>
      </x:c>
      <x:c r="J11" s="19" t="str">
        <x:f>IF(COUNTA(A11:F11)=0,"",SUMIFS('입출고명세'!$G$6:$G$35,'입출고명세'!$D$6:$D$35,A11,'입출고명세'!$E$6:$E$35,B11,'입출고명세'!$F$6:$F$35,"출고",'입출고명세'!$J$6:$J$35,"유효 기록",'입출고명세'!$O$6:$O$35,"이상 없음"))</x:f>
      </x:c>
      <x:c r="K11" s="19" t="str">
        <x:f>IF(COUNTA(A11:F11)=0,"",SUMIFS('입출고명세'!$G$6:$G$35,'입출고명세'!$D$6:$D$35,A11,'입출고명세'!$E$6:$E$35,B11,'입출고명세'!$F$6:$F$35,"폐기",'입출고명세'!$J$6:$J$35,"유효 기록",'입출고명세'!$O$6:$O$35,"이상 없음"))</x:f>
      </x:c>
      <x:c r="L11" s="19" t="str">
        <x:f>IF(COUNTA(A11:F11)=0,"",SUMIFS('입출고명세'!$G$6:$G$35,'입출고명세'!$D$6:$D$35,A11,'입출고명세'!$E$6:$E$35,B11,'입출고명세'!$F$6:$F$35,"반품 인수",'입출고명세'!$J$6:$J$35,"유효 기록",'입출고명세'!$O$6:$O$35,"이상 없음"))</x:f>
      </x:c>
      <x:c r="M11" s="19" t="str">
        <x:f>IF(COUNTA(A11:F11)=0,"",IF(ISNUMBER(C11),C11+G11+H11-I11-J11-K11+L11,""))</x:f>
      </x:c>
      <x:c r="N11" s="19" t="str">
        <x:f>IF(COUNTA(A11:F11)=0,"",IF(AND(ISNUMBER(D11),ISNUMBER(M11)),D11-M11,""))</x:f>
      </x:c>
      <x:c r="O11" s="19" t="str">
        <x:f>IF(COUNTA(A11:F11)=0,"",IF(OR(A11="",COUNTIFS('품목원장'!$A$6:$A$35,A11,'품목원장'!$I$6:$I$35,"이상 없음")&lt;&gt;1,COUNTIFS('사용안내'!$A$16:$A$18,B11)&lt;&gt;1,COUNTIFS($A$6:$A$25,A11,$B$6:$B$25,B11)&lt;&gt;1,NOT(ISNUMBER(C11)),IF(ISNUMBER(C11),OR(C11&lt;0,C11&lt;&gt;INT(C11)),FALSE),NOT(ISNUMBER(D11)),IF(ISNUMBER(D11),OR(D11&lt;0,D11&lt;&gt;INT(D11)),FALSE),NOT(ISNUMBER(E11)),E11&lt;&gt;'사용안내'!$B$6,F11=""),1,0)+COUNTIFS('입출고명세'!$D$6:$D$35,A11,'입출고명세'!$E$6:$E$35,B11,'입출고명세'!$O$6:$O$35,"조치 필요")+COUNTIFS('입출고명세'!$D$6:$D$35,A11,'입출고명세'!$E$6:$E$35,B11,'입출고명세'!$Q$6:$Q$35,"조치 필요")+IF(ISNUMBER(M11),IF(M11&lt;0,1,0),0)+IF(ISNUMBER(N11),IF(N11&lt;&gt;0,1,0),0))</x:f>
      </x:c>
      <x:c r="P11" s="21" t="str">
        <x:f>IF(COUNTA(A11:F11)=0,"",IF(AND(ISNUMBER(M11),COUNTIFS('품목원장'!$A$6:$A$35,A11,'품목원장'!$I$6:$I$35,"이상 없음")=1),M11*INDEX('품목원장'!$D$6:$D$35,MATCH(A11,'품목원장'!$A$6:$A$35,0)),""))</x:f>
      </x:c>
      <x:c r="Q11" s="2" t="str">
        <x:f>IF(COUNTA(A11:F11)=0,"",IF(O11&gt;0,"조치 필요","이상 없음"))</x:f>
      </x:c>
    </x:row>
    <x:row r="12" ht="26" customHeight="1">
      <x:c r="A12" s="10"/>
      <x:c r="B12" s="10"/>
      <x:c r="C12" s="18"/>
      <x:c r="D12" s="18"/>
      <x:c r="E12" s="11"/>
      <x:c r="F12" s="10"/>
      <x:c r="G12" s="19" t="str">
        <x:f>IF(COUNTA(A12:F12)=0,"",SUMIFS('입출고명세'!$G$6:$G$35,'입출고명세'!$D$6:$D$35,A12,'입출고명세'!$E$6:$E$35,B12,'입출고명세'!$F$6:$F$35,"입고",'입출고명세'!$J$6:$J$35,"유효 기록",'입출고명세'!$O$6:$O$35,"이상 없음"))</x:f>
      </x:c>
      <x:c r="H12" s="19" t="str">
        <x:f>IF(COUNTA(A12:F12)=0,"",SUMIFS('입출고명세'!$G$6:$G$35,'입출고명세'!$D$6:$D$35,A12,'입출고명세'!$E$6:$E$35,B12,'입출고명세'!$F$6:$F$35,"창고이전 입고",'입출고명세'!$J$6:$J$35,"유효 기록",'입출고명세'!$O$6:$O$35,"이상 없음"))</x:f>
      </x:c>
      <x:c r="I12" s="19" t="str">
        <x:f>IF(COUNTA(A12:F12)=0,"",SUMIFS('입출고명세'!$G$6:$G$35,'입출고명세'!$D$6:$D$35,A12,'입출고명세'!$E$6:$E$35,B12,'입출고명세'!$F$6:$F$35,"창고이전 출고",'입출고명세'!$J$6:$J$35,"유효 기록",'입출고명세'!$O$6:$O$35,"이상 없음"))</x:f>
      </x:c>
      <x:c r="J12" s="19" t="str">
        <x:f>IF(COUNTA(A12:F12)=0,"",SUMIFS('입출고명세'!$G$6:$G$35,'입출고명세'!$D$6:$D$35,A12,'입출고명세'!$E$6:$E$35,B12,'입출고명세'!$F$6:$F$35,"출고",'입출고명세'!$J$6:$J$35,"유효 기록",'입출고명세'!$O$6:$O$35,"이상 없음"))</x:f>
      </x:c>
      <x:c r="K12" s="19" t="str">
        <x:f>IF(COUNTA(A12:F12)=0,"",SUMIFS('입출고명세'!$G$6:$G$35,'입출고명세'!$D$6:$D$35,A12,'입출고명세'!$E$6:$E$35,B12,'입출고명세'!$F$6:$F$35,"폐기",'입출고명세'!$J$6:$J$35,"유효 기록",'입출고명세'!$O$6:$O$35,"이상 없음"))</x:f>
      </x:c>
      <x:c r="L12" s="19" t="str">
        <x:f>IF(COUNTA(A12:F12)=0,"",SUMIFS('입출고명세'!$G$6:$G$35,'입출고명세'!$D$6:$D$35,A12,'입출고명세'!$E$6:$E$35,B12,'입출고명세'!$F$6:$F$35,"반품 인수",'입출고명세'!$J$6:$J$35,"유효 기록",'입출고명세'!$O$6:$O$35,"이상 없음"))</x:f>
      </x:c>
      <x:c r="M12" s="19" t="str">
        <x:f>IF(COUNTA(A12:F12)=0,"",IF(ISNUMBER(C12),C12+G12+H12-I12-J12-K12+L12,""))</x:f>
      </x:c>
      <x:c r="N12" s="19" t="str">
        <x:f>IF(COUNTA(A12:F12)=0,"",IF(AND(ISNUMBER(D12),ISNUMBER(M12)),D12-M12,""))</x:f>
      </x:c>
      <x:c r="O12" s="19" t="str">
        <x:f>IF(COUNTA(A12:F12)=0,"",IF(OR(A12="",COUNTIFS('품목원장'!$A$6:$A$35,A12,'품목원장'!$I$6:$I$35,"이상 없음")&lt;&gt;1,COUNTIFS('사용안내'!$A$16:$A$18,B12)&lt;&gt;1,COUNTIFS($A$6:$A$25,A12,$B$6:$B$25,B12)&lt;&gt;1,NOT(ISNUMBER(C12)),IF(ISNUMBER(C12),OR(C12&lt;0,C12&lt;&gt;INT(C12)),FALSE),NOT(ISNUMBER(D12)),IF(ISNUMBER(D12),OR(D12&lt;0,D12&lt;&gt;INT(D12)),FALSE),NOT(ISNUMBER(E12)),E12&lt;&gt;'사용안내'!$B$6,F12=""),1,0)+COUNTIFS('입출고명세'!$D$6:$D$35,A12,'입출고명세'!$E$6:$E$35,B12,'입출고명세'!$O$6:$O$35,"조치 필요")+COUNTIFS('입출고명세'!$D$6:$D$35,A12,'입출고명세'!$E$6:$E$35,B12,'입출고명세'!$Q$6:$Q$35,"조치 필요")+IF(ISNUMBER(M12),IF(M12&lt;0,1,0),0)+IF(ISNUMBER(N12),IF(N12&lt;&gt;0,1,0),0))</x:f>
      </x:c>
      <x:c r="P12" s="21" t="str">
        <x:f>IF(COUNTA(A12:F12)=0,"",IF(AND(ISNUMBER(M12),COUNTIFS('품목원장'!$A$6:$A$35,A12,'품목원장'!$I$6:$I$35,"이상 없음")=1),M12*INDEX('품목원장'!$D$6:$D$35,MATCH(A12,'품목원장'!$A$6:$A$35,0)),""))</x:f>
      </x:c>
      <x:c r="Q12" s="2" t="str">
        <x:f>IF(COUNTA(A12:F12)=0,"",IF(O12&gt;0,"조치 필요","이상 없음"))</x:f>
      </x:c>
    </x:row>
    <x:row r="13" ht="26" customHeight="1">
      <x:c r="A13" s="10"/>
      <x:c r="B13" s="10"/>
      <x:c r="C13" s="18"/>
      <x:c r="D13" s="18"/>
      <x:c r="E13" s="11"/>
      <x:c r="F13" s="10"/>
      <x:c r="G13" s="19" t="str">
        <x:f>IF(COUNTA(A13:F13)=0,"",SUMIFS('입출고명세'!$G$6:$G$35,'입출고명세'!$D$6:$D$35,A13,'입출고명세'!$E$6:$E$35,B13,'입출고명세'!$F$6:$F$35,"입고",'입출고명세'!$J$6:$J$35,"유효 기록",'입출고명세'!$O$6:$O$35,"이상 없음"))</x:f>
      </x:c>
      <x:c r="H13" s="19" t="str">
        <x:f>IF(COUNTA(A13:F13)=0,"",SUMIFS('입출고명세'!$G$6:$G$35,'입출고명세'!$D$6:$D$35,A13,'입출고명세'!$E$6:$E$35,B13,'입출고명세'!$F$6:$F$35,"창고이전 입고",'입출고명세'!$J$6:$J$35,"유효 기록",'입출고명세'!$O$6:$O$35,"이상 없음"))</x:f>
      </x:c>
      <x:c r="I13" s="19" t="str">
        <x:f>IF(COUNTA(A13:F13)=0,"",SUMIFS('입출고명세'!$G$6:$G$35,'입출고명세'!$D$6:$D$35,A13,'입출고명세'!$E$6:$E$35,B13,'입출고명세'!$F$6:$F$35,"창고이전 출고",'입출고명세'!$J$6:$J$35,"유효 기록",'입출고명세'!$O$6:$O$35,"이상 없음"))</x:f>
      </x:c>
      <x:c r="J13" s="19" t="str">
        <x:f>IF(COUNTA(A13:F13)=0,"",SUMIFS('입출고명세'!$G$6:$G$35,'입출고명세'!$D$6:$D$35,A13,'입출고명세'!$E$6:$E$35,B13,'입출고명세'!$F$6:$F$35,"출고",'입출고명세'!$J$6:$J$35,"유효 기록",'입출고명세'!$O$6:$O$35,"이상 없음"))</x:f>
      </x:c>
      <x:c r="K13" s="19" t="str">
        <x:f>IF(COUNTA(A13:F13)=0,"",SUMIFS('입출고명세'!$G$6:$G$35,'입출고명세'!$D$6:$D$35,A13,'입출고명세'!$E$6:$E$35,B13,'입출고명세'!$F$6:$F$35,"폐기",'입출고명세'!$J$6:$J$35,"유효 기록",'입출고명세'!$O$6:$O$35,"이상 없음"))</x:f>
      </x:c>
      <x:c r="L13" s="19" t="str">
        <x:f>IF(COUNTA(A13:F13)=0,"",SUMIFS('입출고명세'!$G$6:$G$35,'입출고명세'!$D$6:$D$35,A13,'입출고명세'!$E$6:$E$35,B13,'입출고명세'!$F$6:$F$35,"반품 인수",'입출고명세'!$J$6:$J$35,"유효 기록",'입출고명세'!$O$6:$O$35,"이상 없음"))</x:f>
      </x:c>
      <x:c r="M13" s="19" t="str">
        <x:f>IF(COUNTA(A13:F13)=0,"",IF(ISNUMBER(C13),C13+G13+H13-I13-J13-K13+L13,""))</x:f>
      </x:c>
      <x:c r="N13" s="19" t="str">
        <x:f>IF(COUNTA(A13:F13)=0,"",IF(AND(ISNUMBER(D13),ISNUMBER(M13)),D13-M13,""))</x:f>
      </x:c>
      <x:c r="O13" s="19" t="str">
        <x:f>IF(COUNTA(A13:F13)=0,"",IF(OR(A13="",COUNTIFS('품목원장'!$A$6:$A$35,A13,'품목원장'!$I$6:$I$35,"이상 없음")&lt;&gt;1,COUNTIFS('사용안내'!$A$16:$A$18,B13)&lt;&gt;1,COUNTIFS($A$6:$A$25,A13,$B$6:$B$25,B13)&lt;&gt;1,NOT(ISNUMBER(C13)),IF(ISNUMBER(C13),OR(C13&lt;0,C13&lt;&gt;INT(C13)),FALSE),NOT(ISNUMBER(D13)),IF(ISNUMBER(D13),OR(D13&lt;0,D13&lt;&gt;INT(D13)),FALSE),NOT(ISNUMBER(E13)),E13&lt;&gt;'사용안내'!$B$6,F13=""),1,0)+COUNTIFS('입출고명세'!$D$6:$D$35,A13,'입출고명세'!$E$6:$E$35,B13,'입출고명세'!$O$6:$O$35,"조치 필요")+COUNTIFS('입출고명세'!$D$6:$D$35,A13,'입출고명세'!$E$6:$E$35,B13,'입출고명세'!$Q$6:$Q$35,"조치 필요")+IF(ISNUMBER(M13),IF(M13&lt;0,1,0),0)+IF(ISNUMBER(N13),IF(N13&lt;&gt;0,1,0),0))</x:f>
      </x:c>
      <x:c r="P13" s="21" t="str">
        <x:f>IF(COUNTA(A13:F13)=0,"",IF(AND(ISNUMBER(M13),COUNTIFS('품목원장'!$A$6:$A$35,A13,'품목원장'!$I$6:$I$35,"이상 없음")=1),M13*INDEX('품목원장'!$D$6:$D$35,MATCH(A13,'품목원장'!$A$6:$A$35,0)),""))</x:f>
      </x:c>
      <x:c r="Q13" s="2" t="str">
        <x:f>IF(COUNTA(A13:F13)=0,"",IF(O13&gt;0,"조치 필요","이상 없음"))</x:f>
      </x:c>
    </x:row>
    <x:row r="14" ht="26" customHeight="1">
      <x:c r="A14" s="10"/>
      <x:c r="B14" s="10"/>
      <x:c r="C14" s="18"/>
      <x:c r="D14" s="18"/>
      <x:c r="E14" s="11"/>
      <x:c r="F14" s="10"/>
      <x:c r="G14" s="19" t="str">
        <x:f>IF(COUNTA(A14:F14)=0,"",SUMIFS('입출고명세'!$G$6:$G$35,'입출고명세'!$D$6:$D$35,A14,'입출고명세'!$E$6:$E$35,B14,'입출고명세'!$F$6:$F$35,"입고",'입출고명세'!$J$6:$J$35,"유효 기록",'입출고명세'!$O$6:$O$35,"이상 없음"))</x:f>
      </x:c>
      <x:c r="H14" s="19" t="str">
        <x:f>IF(COUNTA(A14:F14)=0,"",SUMIFS('입출고명세'!$G$6:$G$35,'입출고명세'!$D$6:$D$35,A14,'입출고명세'!$E$6:$E$35,B14,'입출고명세'!$F$6:$F$35,"창고이전 입고",'입출고명세'!$J$6:$J$35,"유효 기록",'입출고명세'!$O$6:$O$35,"이상 없음"))</x:f>
      </x:c>
      <x:c r="I14" s="19" t="str">
        <x:f>IF(COUNTA(A14:F14)=0,"",SUMIFS('입출고명세'!$G$6:$G$35,'입출고명세'!$D$6:$D$35,A14,'입출고명세'!$E$6:$E$35,B14,'입출고명세'!$F$6:$F$35,"창고이전 출고",'입출고명세'!$J$6:$J$35,"유효 기록",'입출고명세'!$O$6:$O$35,"이상 없음"))</x:f>
      </x:c>
      <x:c r="J14" s="19" t="str">
        <x:f>IF(COUNTA(A14:F14)=0,"",SUMIFS('입출고명세'!$G$6:$G$35,'입출고명세'!$D$6:$D$35,A14,'입출고명세'!$E$6:$E$35,B14,'입출고명세'!$F$6:$F$35,"출고",'입출고명세'!$J$6:$J$35,"유효 기록",'입출고명세'!$O$6:$O$35,"이상 없음"))</x:f>
      </x:c>
      <x:c r="K14" s="19" t="str">
        <x:f>IF(COUNTA(A14:F14)=0,"",SUMIFS('입출고명세'!$G$6:$G$35,'입출고명세'!$D$6:$D$35,A14,'입출고명세'!$E$6:$E$35,B14,'입출고명세'!$F$6:$F$35,"폐기",'입출고명세'!$J$6:$J$35,"유효 기록",'입출고명세'!$O$6:$O$35,"이상 없음"))</x:f>
      </x:c>
      <x:c r="L14" s="19" t="str">
        <x:f>IF(COUNTA(A14:F14)=0,"",SUMIFS('입출고명세'!$G$6:$G$35,'입출고명세'!$D$6:$D$35,A14,'입출고명세'!$E$6:$E$35,B14,'입출고명세'!$F$6:$F$35,"반품 인수",'입출고명세'!$J$6:$J$35,"유효 기록",'입출고명세'!$O$6:$O$35,"이상 없음"))</x:f>
      </x:c>
      <x:c r="M14" s="19" t="str">
        <x:f>IF(COUNTA(A14:F14)=0,"",IF(ISNUMBER(C14),C14+G14+H14-I14-J14-K14+L14,""))</x:f>
      </x:c>
      <x:c r="N14" s="19" t="str">
        <x:f>IF(COUNTA(A14:F14)=0,"",IF(AND(ISNUMBER(D14),ISNUMBER(M14)),D14-M14,""))</x:f>
      </x:c>
      <x:c r="O14" s="19" t="str">
        <x:f>IF(COUNTA(A14:F14)=0,"",IF(OR(A14="",COUNTIFS('품목원장'!$A$6:$A$35,A14,'품목원장'!$I$6:$I$35,"이상 없음")&lt;&gt;1,COUNTIFS('사용안내'!$A$16:$A$18,B14)&lt;&gt;1,COUNTIFS($A$6:$A$25,A14,$B$6:$B$25,B14)&lt;&gt;1,NOT(ISNUMBER(C14)),IF(ISNUMBER(C14),OR(C14&lt;0,C14&lt;&gt;INT(C14)),FALSE),NOT(ISNUMBER(D14)),IF(ISNUMBER(D14),OR(D14&lt;0,D14&lt;&gt;INT(D14)),FALSE),NOT(ISNUMBER(E14)),E14&lt;&gt;'사용안내'!$B$6,F14=""),1,0)+COUNTIFS('입출고명세'!$D$6:$D$35,A14,'입출고명세'!$E$6:$E$35,B14,'입출고명세'!$O$6:$O$35,"조치 필요")+COUNTIFS('입출고명세'!$D$6:$D$35,A14,'입출고명세'!$E$6:$E$35,B14,'입출고명세'!$Q$6:$Q$35,"조치 필요")+IF(ISNUMBER(M14),IF(M14&lt;0,1,0),0)+IF(ISNUMBER(N14),IF(N14&lt;&gt;0,1,0),0))</x:f>
      </x:c>
      <x:c r="P14" s="21" t="str">
        <x:f>IF(COUNTA(A14:F14)=0,"",IF(AND(ISNUMBER(M14),COUNTIFS('품목원장'!$A$6:$A$35,A14,'품목원장'!$I$6:$I$35,"이상 없음")=1),M14*INDEX('품목원장'!$D$6:$D$35,MATCH(A14,'품목원장'!$A$6:$A$35,0)),""))</x:f>
      </x:c>
      <x:c r="Q14" s="2" t="str">
        <x:f>IF(COUNTA(A14:F14)=0,"",IF(O14&gt;0,"조치 필요","이상 없음"))</x:f>
      </x:c>
    </x:row>
    <x:row r="15" ht="26" customHeight="1">
      <x:c r="A15" s="10"/>
      <x:c r="B15" s="10"/>
      <x:c r="C15" s="18"/>
      <x:c r="D15" s="18"/>
      <x:c r="E15" s="11"/>
      <x:c r="F15" s="10"/>
      <x:c r="G15" s="19" t="str">
        <x:f>IF(COUNTA(A15:F15)=0,"",SUMIFS('입출고명세'!$G$6:$G$35,'입출고명세'!$D$6:$D$35,A15,'입출고명세'!$E$6:$E$35,B15,'입출고명세'!$F$6:$F$35,"입고",'입출고명세'!$J$6:$J$35,"유효 기록",'입출고명세'!$O$6:$O$35,"이상 없음"))</x:f>
      </x:c>
      <x:c r="H15" s="19" t="str">
        <x:f>IF(COUNTA(A15:F15)=0,"",SUMIFS('입출고명세'!$G$6:$G$35,'입출고명세'!$D$6:$D$35,A15,'입출고명세'!$E$6:$E$35,B15,'입출고명세'!$F$6:$F$35,"창고이전 입고",'입출고명세'!$J$6:$J$35,"유효 기록",'입출고명세'!$O$6:$O$35,"이상 없음"))</x:f>
      </x:c>
      <x:c r="I15" s="19" t="str">
        <x:f>IF(COUNTA(A15:F15)=0,"",SUMIFS('입출고명세'!$G$6:$G$35,'입출고명세'!$D$6:$D$35,A15,'입출고명세'!$E$6:$E$35,B15,'입출고명세'!$F$6:$F$35,"창고이전 출고",'입출고명세'!$J$6:$J$35,"유효 기록",'입출고명세'!$O$6:$O$35,"이상 없음"))</x:f>
      </x:c>
      <x:c r="J15" s="19" t="str">
        <x:f>IF(COUNTA(A15:F15)=0,"",SUMIFS('입출고명세'!$G$6:$G$35,'입출고명세'!$D$6:$D$35,A15,'입출고명세'!$E$6:$E$35,B15,'입출고명세'!$F$6:$F$35,"출고",'입출고명세'!$J$6:$J$35,"유효 기록",'입출고명세'!$O$6:$O$35,"이상 없음"))</x:f>
      </x:c>
      <x:c r="K15" s="19" t="str">
        <x:f>IF(COUNTA(A15:F15)=0,"",SUMIFS('입출고명세'!$G$6:$G$35,'입출고명세'!$D$6:$D$35,A15,'입출고명세'!$E$6:$E$35,B15,'입출고명세'!$F$6:$F$35,"폐기",'입출고명세'!$J$6:$J$35,"유효 기록",'입출고명세'!$O$6:$O$35,"이상 없음"))</x:f>
      </x:c>
      <x:c r="L15" s="19" t="str">
        <x:f>IF(COUNTA(A15:F15)=0,"",SUMIFS('입출고명세'!$G$6:$G$35,'입출고명세'!$D$6:$D$35,A15,'입출고명세'!$E$6:$E$35,B15,'입출고명세'!$F$6:$F$35,"반품 인수",'입출고명세'!$J$6:$J$35,"유효 기록",'입출고명세'!$O$6:$O$35,"이상 없음"))</x:f>
      </x:c>
      <x:c r="M15" s="19" t="str">
        <x:f>IF(COUNTA(A15:F15)=0,"",IF(ISNUMBER(C15),C15+G15+H15-I15-J15-K15+L15,""))</x:f>
      </x:c>
      <x:c r="N15" s="19" t="str">
        <x:f>IF(COUNTA(A15:F15)=0,"",IF(AND(ISNUMBER(D15),ISNUMBER(M15)),D15-M15,""))</x:f>
      </x:c>
      <x:c r="O15" s="19" t="str">
        <x:f>IF(COUNTA(A15:F15)=0,"",IF(OR(A15="",COUNTIFS('품목원장'!$A$6:$A$35,A15,'품목원장'!$I$6:$I$35,"이상 없음")&lt;&gt;1,COUNTIFS('사용안내'!$A$16:$A$18,B15)&lt;&gt;1,COUNTIFS($A$6:$A$25,A15,$B$6:$B$25,B15)&lt;&gt;1,NOT(ISNUMBER(C15)),IF(ISNUMBER(C15),OR(C15&lt;0,C15&lt;&gt;INT(C15)),FALSE),NOT(ISNUMBER(D15)),IF(ISNUMBER(D15),OR(D15&lt;0,D15&lt;&gt;INT(D15)),FALSE),NOT(ISNUMBER(E15)),E15&lt;&gt;'사용안내'!$B$6,F15=""),1,0)+COUNTIFS('입출고명세'!$D$6:$D$35,A15,'입출고명세'!$E$6:$E$35,B15,'입출고명세'!$O$6:$O$35,"조치 필요")+COUNTIFS('입출고명세'!$D$6:$D$35,A15,'입출고명세'!$E$6:$E$35,B15,'입출고명세'!$Q$6:$Q$35,"조치 필요")+IF(ISNUMBER(M15),IF(M15&lt;0,1,0),0)+IF(ISNUMBER(N15),IF(N15&lt;&gt;0,1,0),0))</x:f>
      </x:c>
      <x:c r="P15" s="21" t="str">
        <x:f>IF(COUNTA(A15:F15)=0,"",IF(AND(ISNUMBER(M15),COUNTIFS('품목원장'!$A$6:$A$35,A15,'품목원장'!$I$6:$I$35,"이상 없음")=1),M15*INDEX('품목원장'!$D$6:$D$35,MATCH(A15,'품목원장'!$A$6:$A$35,0)),""))</x:f>
      </x:c>
      <x:c r="Q15" s="2" t="str">
        <x:f>IF(COUNTA(A15:F15)=0,"",IF(O15&gt;0,"조치 필요","이상 없음"))</x:f>
      </x:c>
    </x:row>
    <x:row r="16" ht="26" customHeight="1">
      <x:c r="A16" s="10"/>
      <x:c r="B16" s="10"/>
      <x:c r="C16" s="18"/>
      <x:c r="D16" s="18"/>
      <x:c r="E16" s="11"/>
      <x:c r="F16" s="10"/>
      <x:c r="G16" s="19" t="str">
        <x:f>IF(COUNTA(A16:F16)=0,"",SUMIFS('입출고명세'!$G$6:$G$35,'입출고명세'!$D$6:$D$35,A16,'입출고명세'!$E$6:$E$35,B16,'입출고명세'!$F$6:$F$35,"입고",'입출고명세'!$J$6:$J$35,"유효 기록",'입출고명세'!$O$6:$O$35,"이상 없음"))</x:f>
      </x:c>
      <x:c r="H16" s="19" t="str">
        <x:f>IF(COUNTA(A16:F16)=0,"",SUMIFS('입출고명세'!$G$6:$G$35,'입출고명세'!$D$6:$D$35,A16,'입출고명세'!$E$6:$E$35,B16,'입출고명세'!$F$6:$F$35,"창고이전 입고",'입출고명세'!$J$6:$J$35,"유효 기록",'입출고명세'!$O$6:$O$35,"이상 없음"))</x:f>
      </x:c>
      <x:c r="I16" s="19" t="str">
        <x:f>IF(COUNTA(A16:F16)=0,"",SUMIFS('입출고명세'!$G$6:$G$35,'입출고명세'!$D$6:$D$35,A16,'입출고명세'!$E$6:$E$35,B16,'입출고명세'!$F$6:$F$35,"창고이전 출고",'입출고명세'!$J$6:$J$35,"유효 기록",'입출고명세'!$O$6:$O$35,"이상 없음"))</x:f>
      </x:c>
      <x:c r="J16" s="19" t="str">
        <x:f>IF(COUNTA(A16:F16)=0,"",SUMIFS('입출고명세'!$G$6:$G$35,'입출고명세'!$D$6:$D$35,A16,'입출고명세'!$E$6:$E$35,B16,'입출고명세'!$F$6:$F$35,"출고",'입출고명세'!$J$6:$J$35,"유효 기록",'입출고명세'!$O$6:$O$35,"이상 없음"))</x:f>
      </x:c>
      <x:c r="K16" s="19" t="str">
        <x:f>IF(COUNTA(A16:F16)=0,"",SUMIFS('입출고명세'!$G$6:$G$35,'입출고명세'!$D$6:$D$35,A16,'입출고명세'!$E$6:$E$35,B16,'입출고명세'!$F$6:$F$35,"폐기",'입출고명세'!$J$6:$J$35,"유효 기록",'입출고명세'!$O$6:$O$35,"이상 없음"))</x:f>
      </x:c>
      <x:c r="L16" s="19" t="str">
        <x:f>IF(COUNTA(A16:F16)=0,"",SUMIFS('입출고명세'!$G$6:$G$35,'입출고명세'!$D$6:$D$35,A16,'입출고명세'!$E$6:$E$35,B16,'입출고명세'!$F$6:$F$35,"반품 인수",'입출고명세'!$J$6:$J$35,"유효 기록",'입출고명세'!$O$6:$O$35,"이상 없음"))</x:f>
      </x:c>
      <x:c r="M16" s="19" t="str">
        <x:f>IF(COUNTA(A16:F16)=0,"",IF(ISNUMBER(C16),C16+G16+H16-I16-J16-K16+L16,""))</x:f>
      </x:c>
      <x:c r="N16" s="19" t="str">
        <x:f>IF(COUNTA(A16:F16)=0,"",IF(AND(ISNUMBER(D16),ISNUMBER(M16)),D16-M16,""))</x:f>
      </x:c>
      <x:c r="O16" s="19" t="str">
        <x:f>IF(COUNTA(A16:F16)=0,"",IF(OR(A16="",COUNTIFS('품목원장'!$A$6:$A$35,A16,'품목원장'!$I$6:$I$35,"이상 없음")&lt;&gt;1,COUNTIFS('사용안내'!$A$16:$A$18,B16)&lt;&gt;1,COUNTIFS($A$6:$A$25,A16,$B$6:$B$25,B16)&lt;&gt;1,NOT(ISNUMBER(C16)),IF(ISNUMBER(C16),OR(C16&lt;0,C16&lt;&gt;INT(C16)),FALSE),NOT(ISNUMBER(D16)),IF(ISNUMBER(D16),OR(D16&lt;0,D16&lt;&gt;INT(D16)),FALSE),NOT(ISNUMBER(E16)),E16&lt;&gt;'사용안내'!$B$6,F16=""),1,0)+COUNTIFS('입출고명세'!$D$6:$D$35,A16,'입출고명세'!$E$6:$E$35,B16,'입출고명세'!$O$6:$O$35,"조치 필요")+COUNTIFS('입출고명세'!$D$6:$D$35,A16,'입출고명세'!$E$6:$E$35,B16,'입출고명세'!$Q$6:$Q$35,"조치 필요")+IF(ISNUMBER(M16),IF(M16&lt;0,1,0),0)+IF(ISNUMBER(N16),IF(N16&lt;&gt;0,1,0),0))</x:f>
      </x:c>
      <x:c r="P16" s="21" t="str">
        <x:f>IF(COUNTA(A16:F16)=0,"",IF(AND(ISNUMBER(M16),COUNTIFS('품목원장'!$A$6:$A$35,A16,'품목원장'!$I$6:$I$35,"이상 없음")=1),M16*INDEX('품목원장'!$D$6:$D$35,MATCH(A16,'품목원장'!$A$6:$A$35,0)),""))</x:f>
      </x:c>
      <x:c r="Q16" s="2" t="str">
        <x:f>IF(COUNTA(A16:F16)=0,"",IF(O16&gt;0,"조치 필요","이상 없음"))</x:f>
      </x:c>
    </x:row>
    <x:row r="17" ht="26" customHeight="1">
      <x:c r="A17" s="10"/>
      <x:c r="B17" s="10"/>
      <x:c r="C17" s="18"/>
      <x:c r="D17" s="18"/>
      <x:c r="E17" s="11"/>
      <x:c r="F17" s="10"/>
      <x:c r="G17" s="19" t="str">
        <x:f>IF(COUNTA(A17:F17)=0,"",SUMIFS('입출고명세'!$G$6:$G$35,'입출고명세'!$D$6:$D$35,A17,'입출고명세'!$E$6:$E$35,B17,'입출고명세'!$F$6:$F$35,"입고",'입출고명세'!$J$6:$J$35,"유효 기록",'입출고명세'!$O$6:$O$35,"이상 없음"))</x:f>
      </x:c>
      <x:c r="H17" s="19" t="str">
        <x:f>IF(COUNTA(A17:F17)=0,"",SUMIFS('입출고명세'!$G$6:$G$35,'입출고명세'!$D$6:$D$35,A17,'입출고명세'!$E$6:$E$35,B17,'입출고명세'!$F$6:$F$35,"창고이전 입고",'입출고명세'!$J$6:$J$35,"유효 기록",'입출고명세'!$O$6:$O$35,"이상 없음"))</x:f>
      </x:c>
      <x:c r="I17" s="19" t="str">
        <x:f>IF(COUNTA(A17:F17)=0,"",SUMIFS('입출고명세'!$G$6:$G$35,'입출고명세'!$D$6:$D$35,A17,'입출고명세'!$E$6:$E$35,B17,'입출고명세'!$F$6:$F$35,"창고이전 출고",'입출고명세'!$J$6:$J$35,"유효 기록",'입출고명세'!$O$6:$O$35,"이상 없음"))</x:f>
      </x:c>
      <x:c r="J17" s="19" t="str">
        <x:f>IF(COUNTA(A17:F17)=0,"",SUMIFS('입출고명세'!$G$6:$G$35,'입출고명세'!$D$6:$D$35,A17,'입출고명세'!$E$6:$E$35,B17,'입출고명세'!$F$6:$F$35,"출고",'입출고명세'!$J$6:$J$35,"유효 기록",'입출고명세'!$O$6:$O$35,"이상 없음"))</x:f>
      </x:c>
      <x:c r="K17" s="19" t="str">
        <x:f>IF(COUNTA(A17:F17)=0,"",SUMIFS('입출고명세'!$G$6:$G$35,'입출고명세'!$D$6:$D$35,A17,'입출고명세'!$E$6:$E$35,B17,'입출고명세'!$F$6:$F$35,"폐기",'입출고명세'!$J$6:$J$35,"유효 기록",'입출고명세'!$O$6:$O$35,"이상 없음"))</x:f>
      </x:c>
      <x:c r="L17" s="19" t="str">
        <x:f>IF(COUNTA(A17:F17)=0,"",SUMIFS('입출고명세'!$G$6:$G$35,'입출고명세'!$D$6:$D$35,A17,'입출고명세'!$E$6:$E$35,B17,'입출고명세'!$F$6:$F$35,"반품 인수",'입출고명세'!$J$6:$J$35,"유효 기록",'입출고명세'!$O$6:$O$35,"이상 없음"))</x:f>
      </x:c>
      <x:c r="M17" s="19" t="str">
        <x:f>IF(COUNTA(A17:F17)=0,"",IF(ISNUMBER(C17),C17+G17+H17-I17-J17-K17+L17,""))</x:f>
      </x:c>
      <x:c r="N17" s="19" t="str">
        <x:f>IF(COUNTA(A17:F17)=0,"",IF(AND(ISNUMBER(D17),ISNUMBER(M17)),D17-M17,""))</x:f>
      </x:c>
      <x:c r="O17" s="19" t="str">
        <x:f>IF(COUNTA(A17:F17)=0,"",IF(OR(A17="",COUNTIFS('품목원장'!$A$6:$A$35,A17,'품목원장'!$I$6:$I$35,"이상 없음")&lt;&gt;1,COUNTIFS('사용안내'!$A$16:$A$18,B17)&lt;&gt;1,COUNTIFS($A$6:$A$25,A17,$B$6:$B$25,B17)&lt;&gt;1,NOT(ISNUMBER(C17)),IF(ISNUMBER(C17),OR(C17&lt;0,C17&lt;&gt;INT(C17)),FALSE),NOT(ISNUMBER(D17)),IF(ISNUMBER(D17),OR(D17&lt;0,D17&lt;&gt;INT(D17)),FALSE),NOT(ISNUMBER(E17)),E17&lt;&gt;'사용안내'!$B$6,F17=""),1,0)+COUNTIFS('입출고명세'!$D$6:$D$35,A17,'입출고명세'!$E$6:$E$35,B17,'입출고명세'!$O$6:$O$35,"조치 필요")+COUNTIFS('입출고명세'!$D$6:$D$35,A17,'입출고명세'!$E$6:$E$35,B17,'입출고명세'!$Q$6:$Q$35,"조치 필요")+IF(ISNUMBER(M17),IF(M17&lt;0,1,0),0)+IF(ISNUMBER(N17),IF(N17&lt;&gt;0,1,0),0))</x:f>
      </x:c>
      <x:c r="P17" s="21" t="str">
        <x:f>IF(COUNTA(A17:F17)=0,"",IF(AND(ISNUMBER(M17),COUNTIFS('품목원장'!$A$6:$A$35,A17,'품목원장'!$I$6:$I$35,"이상 없음")=1),M17*INDEX('품목원장'!$D$6:$D$35,MATCH(A17,'품목원장'!$A$6:$A$35,0)),""))</x:f>
      </x:c>
      <x:c r="Q17" s="2" t="str">
        <x:f>IF(COUNTA(A17:F17)=0,"",IF(O17&gt;0,"조치 필요","이상 없음"))</x:f>
      </x:c>
    </x:row>
    <x:row r="18" ht="26" customHeight="1">
      <x:c r="A18" s="10"/>
      <x:c r="B18" s="10"/>
      <x:c r="C18" s="18"/>
      <x:c r="D18" s="18"/>
      <x:c r="E18" s="11"/>
      <x:c r="F18" s="10"/>
      <x:c r="G18" s="19" t="str">
        <x:f>IF(COUNTA(A18:F18)=0,"",SUMIFS('입출고명세'!$G$6:$G$35,'입출고명세'!$D$6:$D$35,A18,'입출고명세'!$E$6:$E$35,B18,'입출고명세'!$F$6:$F$35,"입고",'입출고명세'!$J$6:$J$35,"유효 기록",'입출고명세'!$O$6:$O$35,"이상 없음"))</x:f>
      </x:c>
      <x:c r="H18" s="19" t="str">
        <x:f>IF(COUNTA(A18:F18)=0,"",SUMIFS('입출고명세'!$G$6:$G$35,'입출고명세'!$D$6:$D$35,A18,'입출고명세'!$E$6:$E$35,B18,'입출고명세'!$F$6:$F$35,"창고이전 입고",'입출고명세'!$J$6:$J$35,"유효 기록",'입출고명세'!$O$6:$O$35,"이상 없음"))</x:f>
      </x:c>
      <x:c r="I18" s="19" t="str">
        <x:f>IF(COUNTA(A18:F18)=0,"",SUMIFS('입출고명세'!$G$6:$G$35,'입출고명세'!$D$6:$D$35,A18,'입출고명세'!$E$6:$E$35,B18,'입출고명세'!$F$6:$F$35,"창고이전 출고",'입출고명세'!$J$6:$J$35,"유효 기록",'입출고명세'!$O$6:$O$35,"이상 없음"))</x:f>
      </x:c>
      <x:c r="J18" s="19" t="str">
        <x:f>IF(COUNTA(A18:F18)=0,"",SUMIFS('입출고명세'!$G$6:$G$35,'입출고명세'!$D$6:$D$35,A18,'입출고명세'!$E$6:$E$35,B18,'입출고명세'!$F$6:$F$35,"출고",'입출고명세'!$J$6:$J$35,"유효 기록",'입출고명세'!$O$6:$O$35,"이상 없음"))</x:f>
      </x:c>
      <x:c r="K18" s="19" t="str">
        <x:f>IF(COUNTA(A18:F18)=0,"",SUMIFS('입출고명세'!$G$6:$G$35,'입출고명세'!$D$6:$D$35,A18,'입출고명세'!$E$6:$E$35,B18,'입출고명세'!$F$6:$F$35,"폐기",'입출고명세'!$J$6:$J$35,"유효 기록",'입출고명세'!$O$6:$O$35,"이상 없음"))</x:f>
      </x:c>
      <x:c r="L18" s="19" t="str">
        <x:f>IF(COUNTA(A18:F18)=0,"",SUMIFS('입출고명세'!$G$6:$G$35,'입출고명세'!$D$6:$D$35,A18,'입출고명세'!$E$6:$E$35,B18,'입출고명세'!$F$6:$F$35,"반품 인수",'입출고명세'!$J$6:$J$35,"유효 기록",'입출고명세'!$O$6:$O$35,"이상 없음"))</x:f>
      </x:c>
      <x:c r="M18" s="19" t="str">
        <x:f>IF(COUNTA(A18:F18)=0,"",IF(ISNUMBER(C18),C18+G18+H18-I18-J18-K18+L18,""))</x:f>
      </x:c>
      <x:c r="N18" s="19" t="str">
        <x:f>IF(COUNTA(A18:F18)=0,"",IF(AND(ISNUMBER(D18),ISNUMBER(M18)),D18-M18,""))</x:f>
      </x:c>
      <x:c r="O18" s="19" t="str">
        <x:f>IF(COUNTA(A18:F18)=0,"",IF(OR(A18="",COUNTIFS('품목원장'!$A$6:$A$35,A18,'품목원장'!$I$6:$I$35,"이상 없음")&lt;&gt;1,COUNTIFS('사용안내'!$A$16:$A$18,B18)&lt;&gt;1,COUNTIFS($A$6:$A$25,A18,$B$6:$B$25,B18)&lt;&gt;1,NOT(ISNUMBER(C18)),IF(ISNUMBER(C18),OR(C18&lt;0,C18&lt;&gt;INT(C18)),FALSE),NOT(ISNUMBER(D18)),IF(ISNUMBER(D18),OR(D18&lt;0,D18&lt;&gt;INT(D18)),FALSE),NOT(ISNUMBER(E18)),E18&lt;&gt;'사용안내'!$B$6,F18=""),1,0)+COUNTIFS('입출고명세'!$D$6:$D$35,A18,'입출고명세'!$E$6:$E$35,B18,'입출고명세'!$O$6:$O$35,"조치 필요")+COUNTIFS('입출고명세'!$D$6:$D$35,A18,'입출고명세'!$E$6:$E$35,B18,'입출고명세'!$Q$6:$Q$35,"조치 필요")+IF(ISNUMBER(M18),IF(M18&lt;0,1,0),0)+IF(ISNUMBER(N18),IF(N18&lt;&gt;0,1,0),0))</x:f>
      </x:c>
      <x:c r="P18" s="21" t="str">
        <x:f>IF(COUNTA(A18:F18)=0,"",IF(AND(ISNUMBER(M18),COUNTIFS('품목원장'!$A$6:$A$35,A18,'품목원장'!$I$6:$I$35,"이상 없음")=1),M18*INDEX('품목원장'!$D$6:$D$35,MATCH(A18,'품목원장'!$A$6:$A$35,0)),""))</x:f>
      </x:c>
      <x:c r="Q18" s="2" t="str">
        <x:f>IF(COUNTA(A18:F18)=0,"",IF(O18&gt;0,"조치 필요","이상 없음"))</x:f>
      </x:c>
    </x:row>
    <x:row r="19" ht="26" customHeight="1">
      <x:c r="A19" s="10"/>
      <x:c r="B19" s="10"/>
      <x:c r="C19" s="18"/>
      <x:c r="D19" s="18"/>
      <x:c r="E19" s="11"/>
      <x:c r="F19" s="10"/>
      <x:c r="G19" s="19" t="str">
        <x:f>IF(COUNTA(A19:F19)=0,"",SUMIFS('입출고명세'!$G$6:$G$35,'입출고명세'!$D$6:$D$35,A19,'입출고명세'!$E$6:$E$35,B19,'입출고명세'!$F$6:$F$35,"입고",'입출고명세'!$J$6:$J$35,"유효 기록",'입출고명세'!$O$6:$O$35,"이상 없음"))</x:f>
      </x:c>
      <x:c r="H19" s="19" t="str">
        <x:f>IF(COUNTA(A19:F19)=0,"",SUMIFS('입출고명세'!$G$6:$G$35,'입출고명세'!$D$6:$D$35,A19,'입출고명세'!$E$6:$E$35,B19,'입출고명세'!$F$6:$F$35,"창고이전 입고",'입출고명세'!$J$6:$J$35,"유효 기록",'입출고명세'!$O$6:$O$35,"이상 없음"))</x:f>
      </x:c>
      <x:c r="I19" s="19" t="str">
        <x:f>IF(COUNTA(A19:F19)=0,"",SUMIFS('입출고명세'!$G$6:$G$35,'입출고명세'!$D$6:$D$35,A19,'입출고명세'!$E$6:$E$35,B19,'입출고명세'!$F$6:$F$35,"창고이전 출고",'입출고명세'!$J$6:$J$35,"유효 기록",'입출고명세'!$O$6:$O$35,"이상 없음"))</x:f>
      </x:c>
      <x:c r="J19" s="19" t="str">
        <x:f>IF(COUNTA(A19:F19)=0,"",SUMIFS('입출고명세'!$G$6:$G$35,'입출고명세'!$D$6:$D$35,A19,'입출고명세'!$E$6:$E$35,B19,'입출고명세'!$F$6:$F$35,"출고",'입출고명세'!$J$6:$J$35,"유효 기록",'입출고명세'!$O$6:$O$35,"이상 없음"))</x:f>
      </x:c>
      <x:c r="K19" s="19" t="str">
        <x:f>IF(COUNTA(A19:F19)=0,"",SUMIFS('입출고명세'!$G$6:$G$35,'입출고명세'!$D$6:$D$35,A19,'입출고명세'!$E$6:$E$35,B19,'입출고명세'!$F$6:$F$35,"폐기",'입출고명세'!$J$6:$J$35,"유효 기록",'입출고명세'!$O$6:$O$35,"이상 없음"))</x:f>
      </x:c>
      <x:c r="L19" s="19" t="str">
        <x:f>IF(COUNTA(A19:F19)=0,"",SUMIFS('입출고명세'!$G$6:$G$35,'입출고명세'!$D$6:$D$35,A19,'입출고명세'!$E$6:$E$35,B19,'입출고명세'!$F$6:$F$35,"반품 인수",'입출고명세'!$J$6:$J$35,"유효 기록",'입출고명세'!$O$6:$O$35,"이상 없음"))</x:f>
      </x:c>
      <x:c r="M19" s="19" t="str">
        <x:f>IF(COUNTA(A19:F19)=0,"",IF(ISNUMBER(C19),C19+G19+H19-I19-J19-K19+L19,""))</x:f>
      </x:c>
      <x:c r="N19" s="19" t="str">
        <x:f>IF(COUNTA(A19:F19)=0,"",IF(AND(ISNUMBER(D19),ISNUMBER(M19)),D19-M19,""))</x:f>
      </x:c>
      <x:c r="O19" s="19" t="str">
        <x:f>IF(COUNTA(A19:F19)=0,"",IF(OR(A19="",COUNTIFS('품목원장'!$A$6:$A$35,A19,'품목원장'!$I$6:$I$35,"이상 없음")&lt;&gt;1,COUNTIFS('사용안내'!$A$16:$A$18,B19)&lt;&gt;1,COUNTIFS($A$6:$A$25,A19,$B$6:$B$25,B19)&lt;&gt;1,NOT(ISNUMBER(C19)),IF(ISNUMBER(C19),OR(C19&lt;0,C19&lt;&gt;INT(C19)),FALSE),NOT(ISNUMBER(D19)),IF(ISNUMBER(D19),OR(D19&lt;0,D19&lt;&gt;INT(D19)),FALSE),NOT(ISNUMBER(E19)),E19&lt;&gt;'사용안내'!$B$6,F19=""),1,0)+COUNTIFS('입출고명세'!$D$6:$D$35,A19,'입출고명세'!$E$6:$E$35,B19,'입출고명세'!$O$6:$O$35,"조치 필요")+COUNTIFS('입출고명세'!$D$6:$D$35,A19,'입출고명세'!$E$6:$E$35,B19,'입출고명세'!$Q$6:$Q$35,"조치 필요")+IF(ISNUMBER(M19),IF(M19&lt;0,1,0),0)+IF(ISNUMBER(N19),IF(N19&lt;&gt;0,1,0),0))</x:f>
      </x:c>
      <x:c r="P19" s="21" t="str">
        <x:f>IF(COUNTA(A19:F19)=0,"",IF(AND(ISNUMBER(M19),COUNTIFS('품목원장'!$A$6:$A$35,A19,'품목원장'!$I$6:$I$35,"이상 없음")=1),M19*INDEX('품목원장'!$D$6:$D$35,MATCH(A19,'품목원장'!$A$6:$A$35,0)),""))</x:f>
      </x:c>
      <x:c r="Q19" s="2" t="str">
        <x:f>IF(COUNTA(A19:F19)=0,"",IF(O19&gt;0,"조치 필요","이상 없음"))</x:f>
      </x:c>
    </x:row>
    <x:row r="20" ht="26" customHeight="1">
      <x:c r="A20" s="10"/>
      <x:c r="B20" s="10"/>
      <x:c r="C20" s="18"/>
      <x:c r="D20" s="18"/>
      <x:c r="E20" s="11"/>
      <x:c r="F20" s="10"/>
      <x:c r="G20" s="19" t="str">
        <x:f>IF(COUNTA(A20:F20)=0,"",SUMIFS('입출고명세'!$G$6:$G$35,'입출고명세'!$D$6:$D$35,A20,'입출고명세'!$E$6:$E$35,B20,'입출고명세'!$F$6:$F$35,"입고",'입출고명세'!$J$6:$J$35,"유효 기록",'입출고명세'!$O$6:$O$35,"이상 없음"))</x:f>
      </x:c>
      <x:c r="H20" s="19" t="str">
        <x:f>IF(COUNTA(A20:F20)=0,"",SUMIFS('입출고명세'!$G$6:$G$35,'입출고명세'!$D$6:$D$35,A20,'입출고명세'!$E$6:$E$35,B20,'입출고명세'!$F$6:$F$35,"창고이전 입고",'입출고명세'!$J$6:$J$35,"유효 기록",'입출고명세'!$O$6:$O$35,"이상 없음"))</x:f>
      </x:c>
      <x:c r="I20" s="19" t="str">
        <x:f>IF(COUNTA(A20:F20)=0,"",SUMIFS('입출고명세'!$G$6:$G$35,'입출고명세'!$D$6:$D$35,A20,'입출고명세'!$E$6:$E$35,B20,'입출고명세'!$F$6:$F$35,"창고이전 출고",'입출고명세'!$J$6:$J$35,"유효 기록",'입출고명세'!$O$6:$O$35,"이상 없음"))</x:f>
      </x:c>
      <x:c r="J20" s="19" t="str">
        <x:f>IF(COUNTA(A20:F20)=0,"",SUMIFS('입출고명세'!$G$6:$G$35,'입출고명세'!$D$6:$D$35,A20,'입출고명세'!$E$6:$E$35,B20,'입출고명세'!$F$6:$F$35,"출고",'입출고명세'!$J$6:$J$35,"유효 기록",'입출고명세'!$O$6:$O$35,"이상 없음"))</x:f>
      </x:c>
      <x:c r="K20" s="19" t="str">
        <x:f>IF(COUNTA(A20:F20)=0,"",SUMIFS('입출고명세'!$G$6:$G$35,'입출고명세'!$D$6:$D$35,A20,'입출고명세'!$E$6:$E$35,B20,'입출고명세'!$F$6:$F$35,"폐기",'입출고명세'!$J$6:$J$35,"유효 기록",'입출고명세'!$O$6:$O$35,"이상 없음"))</x:f>
      </x:c>
      <x:c r="L20" s="19" t="str">
        <x:f>IF(COUNTA(A20:F20)=0,"",SUMIFS('입출고명세'!$G$6:$G$35,'입출고명세'!$D$6:$D$35,A20,'입출고명세'!$E$6:$E$35,B20,'입출고명세'!$F$6:$F$35,"반품 인수",'입출고명세'!$J$6:$J$35,"유효 기록",'입출고명세'!$O$6:$O$35,"이상 없음"))</x:f>
      </x:c>
      <x:c r="M20" s="19" t="str">
        <x:f>IF(COUNTA(A20:F20)=0,"",IF(ISNUMBER(C20),C20+G20+H20-I20-J20-K20+L20,""))</x:f>
      </x:c>
      <x:c r="N20" s="19" t="str">
        <x:f>IF(COUNTA(A20:F20)=0,"",IF(AND(ISNUMBER(D20),ISNUMBER(M20)),D20-M20,""))</x:f>
      </x:c>
      <x:c r="O20" s="19" t="str">
        <x:f>IF(COUNTA(A20:F20)=0,"",IF(OR(A20="",COUNTIFS('품목원장'!$A$6:$A$35,A20,'품목원장'!$I$6:$I$35,"이상 없음")&lt;&gt;1,COUNTIFS('사용안내'!$A$16:$A$18,B20)&lt;&gt;1,COUNTIFS($A$6:$A$25,A20,$B$6:$B$25,B20)&lt;&gt;1,NOT(ISNUMBER(C20)),IF(ISNUMBER(C20),OR(C20&lt;0,C20&lt;&gt;INT(C20)),FALSE),NOT(ISNUMBER(D20)),IF(ISNUMBER(D20),OR(D20&lt;0,D20&lt;&gt;INT(D20)),FALSE),NOT(ISNUMBER(E20)),E20&lt;&gt;'사용안내'!$B$6,F20=""),1,0)+COUNTIFS('입출고명세'!$D$6:$D$35,A20,'입출고명세'!$E$6:$E$35,B20,'입출고명세'!$O$6:$O$35,"조치 필요")+COUNTIFS('입출고명세'!$D$6:$D$35,A20,'입출고명세'!$E$6:$E$35,B20,'입출고명세'!$Q$6:$Q$35,"조치 필요")+IF(ISNUMBER(M20),IF(M20&lt;0,1,0),0)+IF(ISNUMBER(N20),IF(N20&lt;&gt;0,1,0),0))</x:f>
      </x:c>
      <x:c r="P20" s="21" t="str">
        <x:f>IF(COUNTA(A20:F20)=0,"",IF(AND(ISNUMBER(M20),COUNTIFS('품목원장'!$A$6:$A$35,A20,'품목원장'!$I$6:$I$35,"이상 없음")=1),M20*INDEX('품목원장'!$D$6:$D$35,MATCH(A20,'품목원장'!$A$6:$A$35,0)),""))</x:f>
      </x:c>
      <x:c r="Q20" s="2" t="str">
        <x:f>IF(COUNTA(A20:F20)=0,"",IF(O20&gt;0,"조치 필요","이상 없음"))</x:f>
      </x:c>
    </x:row>
    <x:row r="21" ht="26" customHeight="1">
      <x:c r="A21" s="10"/>
      <x:c r="B21" s="10"/>
      <x:c r="C21" s="18"/>
      <x:c r="D21" s="18"/>
      <x:c r="E21" s="11"/>
      <x:c r="F21" s="10"/>
      <x:c r="G21" s="19" t="str">
        <x:f>IF(COUNTA(A21:F21)=0,"",SUMIFS('입출고명세'!$G$6:$G$35,'입출고명세'!$D$6:$D$35,A21,'입출고명세'!$E$6:$E$35,B21,'입출고명세'!$F$6:$F$35,"입고",'입출고명세'!$J$6:$J$35,"유효 기록",'입출고명세'!$O$6:$O$35,"이상 없음"))</x:f>
      </x:c>
      <x:c r="H21" s="19" t="str">
        <x:f>IF(COUNTA(A21:F21)=0,"",SUMIFS('입출고명세'!$G$6:$G$35,'입출고명세'!$D$6:$D$35,A21,'입출고명세'!$E$6:$E$35,B21,'입출고명세'!$F$6:$F$35,"창고이전 입고",'입출고명세'!$J$6:$J$35,"유효 기록",'입출고명세'!$O$6:$O$35,"이상 없음"))</x:f>
      </x:c>
      <x:c r="I21" s="19" t="str">
        <x:f>IF(COUNTA(A21:F21)=0,"",SUMIFS('입출고명세'!$G$6:$G$35,'입출고명세'!$D$6:$D$35,A21,'입출고명세'!$E$6:$E$35,B21,'입출고명세'!$F$6:$F$35,"창고이전 출고",'입출고명세'!$J$6:$J$35,"유효 기록",'입출고명세'!$O$6:$O$35,"이상 없음"))</x:f>
      </x:c>
      <x:c r="J21" s="19" t="str">
        <x:f>IF(COUNTA(A21:F21)=0,"",SUMIFS('입출고명세'!$G$6:$G$35,'입출고명세'!$D$6:$D$35,A21,'입출고명세'!$E$6:$E$35,B21,'입출고명세'!$F$6:$F$35,"출고",'입출고명세'!$J$6:$J$35,"유효 기록",'입출고명세'!$O$6:$O$35,"이상 없음"))</x:f>
      </x:c>
      <x:c r="K21" s="19" t="str">
        <x:f>IF(COUNTA(A21:F21)=0,"",SUMIFS('입출고명세'!$G$6:$G$35,'입출고명세'!$D$6:$D$35,A21,'입출고명세'!$E$6:$E$35,B21,'입출고명세'!$F$6:$F$35,"폐기",'입출고명세'!$J$6:$J$35,"유효 기록",'입출고명세'!$O$6:$O$35,"이상 없음"))</x:f>
      </x:c>
      <x:c r="L21" s="19" t="str">
        <x:f>IF(COUNTA(A21:F21)=0,"",SUMIFS('입출고명세'!$G$6:$G$35,'입출고명세'!$D$6:$D$35,A21,'입출고명세'!$E$6:$E$35,B21,'입출고명세'!$F$6:$F$35,"반품 인수",'입출고명세'!$J$6:$J$35,"유효 기록",'입출고명세'!$O$6:$O$35,"이상 없음"))</x:f>
      </x:c>
      <x:c r="M21" s="19" t="str">
        <x:f>IF(COUNTA(A21:F21)=0,"",IF(ISNUMBER(C21),C21+G21+H21-I21-J21-K21+L21,""))</x:f>
      </x:c>
      <x:c r="N21" s="19" t="str">
        <x:f>IF(COUNTA(A21:F21)=0,"",IF(AND(ISNUMBER(D21),ISNUMBER(M21)),D21-M21,""))</x:f>
      </x:c>
      <x:c r="O21" s="19" t="str">
        <x:f>IF(COUNTA(A21:F21)=0,"",IF(OR(A21="",COUNTIFS('품목원장'!$A$6:$A$35,A21,'품목원장'!$I$6:$I$35,"이상 없음")&lt;&gt;1,COUNTIFS('사용안내'!$A$16:$A$18,B21)&lt;&gt;1,COUNTIFS($A$6:$A$25,A21,$B$6:$B$25,B21)&lt;&gt;1,NOT(ISNUMBER(C21)),IF(ISNUMBER(C21),OR(C21&lt;0,C21&lt;&gt;INT(C21)),FALSE),NOT(ISNUMBER(D21)),IF(ISNUMBER(D21),OR(D21&lt;0,D21&lt;&gt;INT(D21)),FALSE),NOT(ISNUMBER(E21)),E21&lt;&gt;'사용안내'!$B$6,F21=""),1,0)+COUNTIFS('입출고명세'!$D$6:$D$35,A21,'입출고명세'!$E$6:$E$35,B21,'입출고명세'!$O$6:$O$35,"조치 필요")+COUNTIFS('입출고명세'!$D$6:$D$35,A21,'입출고명세'!$E$6:$E$35,B21,'입출고명세'!$Q$6:$Q$35,"조치 필요")+IF(ISNUMBER(M21),IF(M21&lt;0,1,0),0)+IF(ISNUMBER(N21),IF(N21&lt;&gt;0,1,0),0))</x:f>
      </x:c>
      <x:c r="P21" s="21" t="str">
        <x:f>IF(COUNTA(A21:F21)=0,"",IF(AND(ISNUMBER(M21),COUNTIFS('품목원장'!$A$6:$A$35,A21,'품목원장'!$I$6:$I$35,"이상 없음")=1),M21*INDEX('품목원장'!$D$6:$D$35,MATCH(A21,'품목원장'!$A$6:$A$35,0)),""))</x:f>
      </x:c>
      <x:c r="Q21" s="2" t="str">
        <x:f>IF(COUNTA(A21:F21)=0,"",IF(O21&gt;0,"조치 필요","이상 없음"))</x:f>
      </x:c>
    </x:row>
    <x:row r="22" ht="26" customHeight="1">
      <x:c r="A22" s="10"/>
      <x:c r="B22" s="10"/>
      <x:c r="C22" s="18"/>
      <x:c r="D22" s="18"/>
      <x:c r="E22" s="11"/>
      <x:c r="F22" s="10"/>
      <x:c r="G22" s="19" t="str">
        <x:f>IF(COUNTA(A22:F22)=0,"",SUMIFS('입출고명세'!$G$6:$G$35,'입출고명세'!$D$6:$D$35,A22,'입출고명세'!$E$6:$E$35,B22,'입출고명세'!$F$6:$F$35,"입고",'입출고명세'!$J$6:$J$35,"유효 기록",'입출고명세'!$O$6:$O$35,"이상 없음"))</x:f>
      </x:c>
      <x:c r="H22" s="19" t="str">
        <x:f>IF(COUNTA(A22:F22)=0,"",SUMIFS('입출고명세'!$G$6:$G$35,'입출고명세'!$D$6:$D$35,A22,'입출고명세'!$E$6:$E$35,B22,'입출고명세'!$F$6:$F$35,"창고이전 입고",'입출고명세'!$J$6:$J$35,"유효 기록",'입출고명세'!$O$6:$O$35,"이상 없음"))</x:f>
      </x:c>
      <x:c r="I22" s="19" t="str">
        <x:f>IF(COUNTA(A22:F22)=0,"",SUMIFS('입출고명세'!$G$6:$G$35,'입출고명세'!$D$6:$D$35,A22,'입출고명세'!$E$6:$E$35,B22,'입출고명세'!$F$6:$F$35,"창고이전 출고",'입출고명세'!$J$6:$J$35,"유효 기록",'입출고명세'!$O$6:$O$35,"이상 없음"))</x:f>
      </x:c>
      <x:c r="J22" s="19" t="str">
        <x:f>IF(COUNTA(A22:F22)=0,"",SUMIFS('입출고명세'!$G$6:$G$35,'입출고명세'!$D$6:$D$35,A22,'입출고명세'!$E$6:$E$35,B22,'입출고명세'!$F$6:$F$35,"출고",'입출고명세'!$J$6:$J$35,"유효 기록",'입출고명세'!$O$6:$O$35,"이상 없음"))</x:f>
      </x:c>
      <x:c r="K22" s="19" t="str">
        <x:f>IF(COUNTA(A22:F22)=0,"",SUMIFS('입출고명세'!$G$6:$G$35,'입출고명세'!$D$6:$D$35,A22,'입출고명세'!$E$6:$E$35,B22,'입출고명세'!$F$6:$F$35,"폐기",'입출고명세'!$J$6:$J$35,"유효 기록",'입출고명세'!$O$6:$O$35,"이상 없음"))</x:f>
      </x:c>
      <x:c r="L22" s="19" t="str">
        <x:f>IF(COUNTA(A22:F22)=0,"",SUMIFS('입출고명세'!$G$6:$G$35,'입출고명세'!$D$6:$D$35,A22,'입출고명세'!$E$6:$E$35,B22,'입출고명세'!$F$6:$F$35,"반품 인수",'입출고명세'!$J$6:$J$35,"유효 기록",'입출고명세'!$O$6:$O$35,"이상 없음"))</x:f>
      </x:c>
      <x:c r="M22" s="19" t="str">
        <x:f>IF(COUNTA(A22:F22)=0,"",IF(ISNUMBER(C22),C22+G22+H22-I22-J22-K22+L22,""))</x:f>
      </x:c>
      <x:c r="N22" s="19" t="str">
        <x:f>IF(COUNTA(A22:F22)=0,"",IF(AND(ISNUMBER(D22),ISNUMBER(M22)),D22-M22,""))</x:f>
      </x:c>
      <x:c r="O22" s="19" t="str">
        <x:f>IF(COUNTA(A22:F22)=0,"",IF(OR(A22="",COUNTIFS('품목원장'!$A$6:$A$35,A22,'품목원장'!$I$6:$I$35,"이상 없음")&lt;&gt;1,COUNTIFS('사용안내'!$A$16:$A$18,B22)&lt;&gt;1,COUNTIFS($A$6:$A$25,A22,$B$6:$B$25,B22)&lt;&gt;1,NOT(ISNUMBER(C22)),IF(ISNUMBER(C22),OR(C22&lt;0,C22&lt;&gt;INT(C22)),FALSE),NOT(ISNUMBER(D22)),IF(ISNUMBER(D22),OR(D22&lt;0,D22&lt;&gt;INT(D22)),FALSE),NOT(ISNUMBER(E22)),E22&lt;&gt;'사용안내'!$B$6,F22=""),1,0)+COUNTIFS('입출고명세'!$D$6:$D$35,A22,'입출고명세'!$E$6:$E$35,B22,'입출고명세'!$O$6:$O$35,"조치 필요")+COUNTIFS('입출고명세'!$D$6:$D$35,A22,'입출고명세'!$E$6:$E$35,B22,'입출고명세'!$Q$6:$Q$35,"조치 필요")+IF(ISNUMBER(M22),IF(M22&lt;0,1,0),0)+IF(ISNUMBER(N22),IF(N22&lt;&gt;0,1,0),0))</x:f>
      </x:c>
      <x:c r="P22" s="21" t="str">
        <x:f>IF(COUNTA(A22:F22)=0,"",IF(AND(ISNUMBER(M22),COUNTIFS('품목원장'!$A$6:$A$35,A22,'품목원장'!$I$6:$I$35,"이상 없음")=1),M22*INDEX('품목원장'!$D$6:$D$35,MATCH(A22,'품목원장'!$A$6:$A$35,0)),""))</x:f>
      </x:c>
      <x:c r="Q22" s="2" t="str">
        <x:f>IF(COUNTA(A22:F22)=0,"",IF(O22&gt;0,"조치 필요","이상 없음"))</x:f>
      </x:c>
    </x:row>
    <x:row r="23" ht="26" customHeight="1">
      <x:c r="A23" s="10"/>
      <x:c r="B23" s="10"/>
      <x:c r="C23" s="18"/>
      <x:c r="D23" s="18"/>
      <x:c r="E23" s="11"/>
      <x:c r="F23" s="10"/>
      <x:c r="G23" s="19" t="str">
        <x:f>IF(COUNTA(A23:F23)=0,"",SUMIFS('입출고명세'!$G$6:$G$35,'입출고명세'!$D$6:$D$35,A23,'입출고명세'!$E$6:$E$35,B23,'입출고명세'!$F$6:$F$35,"입고",'입출고명세'!$J$6:$J$35,"유효 기록",'입출고명세'!$O$6:$O$35,"이상 없음"))</x:f>
      </x:c>
      <x:c r="H23" s="19" t="str">
        <x:f>IF(COUNTA(A23:F23)=0,"",SUMIFS('입출고명세'!$G$6:$G$35,'입출고명세'!$D$6:$D$35,A23,'입출고명세'!$E$6:$E$35,B23,'입출고명세'!$F$6:$F$35,"창고이전 입고",'입출고명세'!$J$6:$J$35,"유효 기록",'입출고명세'!$O$6:$O$35,"이상 없음"))</x:f>
      </x:c>
      <x:c r="I23" s="19" t="str">
        <x:f>IF(COUNTA(A23:F23)=0,"",SUMIFS('입출고명세'!$G$6:$G$35,'입출고명세'!$D$6:$D$35,A23,'입출고명세'!$E$6:$E$35,B23,'입출고명세'!$F$6:$F$35,"창고이전 출고",'입출고명세'!$J$6:$J$35,"유효 기록",'입출고명세'!$O$6:$O$35,"이상 없음"))</x:f>
      </x:c>
      <x:c r="J23" s="19" t="str">
        <x:f>IF(COUNTA(A23:F23)=0,"",SUMIFS('입출고명세'!$G$6:$G$35,'입출고명세'!$D$6:$D$35,A23,'입출고명세'!$E$6:$E$35,B23,'입출고명세'!$F$6:$F$35,"출고",'입출고명세'!$J$6:$J$35,"유효 기록",'입출고명세'!$O$6:$O$35,"이상 없음"))</x:f>
      </x:c>
      <x:c r="K23" s="19" t="str">
        <x:f>IF(COUNTA(A23:F23)=0,"",SUMIFS('입출고명세'!$G$6:$G$35,'입출고명세'!$D$6:$D$35,A23,'입출고명세'!$E$6:$E$35,B23,'입출고명세'!$F$6:$F$35,"폐기",'입출고명세'!$J$6:$J$35,"유효 기록",'입출고명세'!$O$6:$O$35,"이상 없음"))</x:f>
      </x:c>
      <x:c r="L23" s="19" t="str">
        <x:f>IF(COUNTA(A23:F23)=0,"",SUMIFS('입출고명세'!$G$6:$G$35,'입출고명세'!$D$6:$D$35,A23,'입출고명세'!$E$6:$E$35,B23,'입출고명세'!$F$6:$F$35,"반품 인수",'입출고명세'!$J$6:$J$35,"유효 기록",'입출고명세'!$O$6:$O$35,"이상 없음"))</x:f>
      </x:c>
      <x:c r="M23" s="19" t="str">
        <x:f>IF(COUNTA(A23:F23)=0,"",IF(ISNUMBER(C23),C23+G23+H23-I23-J23-K23+L23,""))</x:f>
      </x:c>
      <x:c r="N23" s="19" t="str">
        <x:f>IF(COUNTA(A23:F23)=0,"",IF(AND(ISNUMBER(D23),ISNUMBER(M23)),D23-M23,""))</x:f>
      </x:c>
      <x:c r="O23" s="19" t="str">
        <x:f>IF(COUNTA(A23:F23)=0,"",IF(OR(A23="",COUNTIFS('품목원장'!$A$6:$A$35,A23,'품목원장'!$I$6:$I$35,"이상 없음")&lt;&gt;1,COUNTIFS('사용안내'!$A$16:$A$18,B23)&lt;&gt;1,COUNTIFS($A$6:$A$25,A23,$B$6:$B$25,B23)&lt;&gt;1,NOT(ISNUMBER(C23)),IF(ISNUMBER(C23),OR(C23&lt;0,C23&lt;&gt;INT(C23)),FALSE),NOT(ISNUMBER(D23)),IF(ISNUMBER(D23),OR(D23&lt;0,D23&lt;&gt;INT(D23)),FALSE),NOT(ISNUMBER(E23)),E23&lt;&gt;'사용안내'!$B$6,F23=""),1,0)+COUNTIFS('입출고명세'!$D$6:$D$35,A23,'입출고명세'!$E$6:$E$35,B23,'입출고명세'!$O$6:$O$35,"조치 필요")+COUNTIFS('입출고명세'!$D$6:$D$35,A23,'입출고명세'!$E$6:$E$35,B23,'입출고명세'!$Q$6:$Q$35,"조치 필요")+IF(ISNUMBER(M23),IF(M23&lt;0,1,0),0)+IF(ISNUMBER(N23),IF(N23&lt;&gt;0,1,0),0))</x:f>
      </x:c>
      <x:c r="P23" s="21" t="str">
        <x:f>IF(COUNTA(A23:F23)=0,"",IF(AND(ISNUMBER(M23),COUNTIFS('품목원장'!$A$6:$A$35,A23,'품목원장'!$I$6:$I$35,"이상 없음")=1),M23*INDEX('품목원장'!$D$6:$D$35,MATCH(A23,'품목원장'!$A$6:$A$35,0)),""))</x:f>
      </x:c>
      <x:c r="Q23" s="2" t="str">
        <x:f>IF(COUNTA(A23:F23)=0,"",IF(O23&gt;0,"조치 필요","이상 없음"))</x:f>
      </x:c>
    </x:row>
    <x:row r="24" ht="26" customHeight="1">
      <x:c r="A24" s="10"/>
      <x:c r="B24" s="10"/>
      <x:c r="C24" s="18"/>
      <x:c r="D24" s="18"/>
      <x:c r="E24" s="11"/>
      <x:c r="F24" s="10"/>
      <x:c r="G24" s="19" t="str">
        <x:f>IF(COUNTA(A24:F24)=0,"",SUMIFS('입출고명세'!$G$6:$G$35,'입출고명세'!$D$6:$D$35,A24,'입출고명세'!$E$6:$E$35,B24,'입출고명세'!$F$6:$F$35,"입고",'입출고명세'!$J$6:$J$35,"유효 기록",'입출고명세'!$O$6:$O$35,"이상 없음"))</x:f>
      </x:c>
      <x:c r="H24" s="19" t="str">
        <x:f>IF(COUNTA(A24:F24)=0,"",SUMIFS('입출고명세'!$G$6:$G$35,'입출고명세'!$D$6:$D$35,A24,'입출고명세'!$E$6:$E$35,B24,'입출고명세'!$F$6:$F$35,"창고이전 입고",'입출고명세'!$J$6:$J$35,"유효 기록",'입출고명세'!$O$6:$O$35,"이상 없음"))</x:f>
      </x:c>
      <x:c r="I24" s="19" t="str">
        <x:f>IF(COUNTA(A24:F24)=0,"",SUMIFS('입출고명세'!$G$6:$G$35,'입출고명세'!$D$6:$D$35,A24,'입출고명세'!$E$6:$E$35,B24,'입출고명세'!$F$6:$F$35,"창고이전 출고",'입출고명세'!$J$6:$J$35,"유효 기록",'입출고명세'!$O$6:$O$35,"이상 없음"))</x:f>
      </x:c>
      <x:c r="J24" s="19" t="str">
        <x:f>IF(COUNTA(A24:F24)=0,"",SUMIFS('입출고명세'!$G$6:$G$35,'입출고명세'!$D$6:$D$35,A24,'입출고명세'!$E$6:$E$35,B24,'입출고명세'!$F$6:$F$35,"출고",'입출고명세'!$J$6:$J$35,"유효 기록",'입출고명세'!$O$6:$O$35,"이상 없음"))</x:f>
      </x:c>
      <x:c r="K24" s="19" t="str">
        <x:f>IF(COUNTA(A24:F24)=0,"",SUMIFS('입출고명세'!$G$6:$G$35,'입출고명세'!$D$6:$D$35,A24,'입출고명세'!$E$6:$E$35,B24,'입출고명세'!$F$6:$F$35,"폐기",'입출고명세'!$J$6:$J$35,"유효 기록",'입출고명세'!$O$6:$O$35,"이상 없음"))</x:f>
      </x:c>
      <x:c r="L24" s="19" t="str">
        <x:f>IF(COUNTA(A24:F24)=0,"",SUMIFS('입출고명세'!$G$6:$G$35,'입출고명세'!$D$6:$D$35,A24,'입출고명세'!$E$6:$E$35,B24,'입출고명세'!$F$6:$F$35,"반품 인수",'입출고명세'!$J$6:$J$35,"유효 기록",'입출고명세'!$O$6:$O$35,"이상 없음"))</x:f>
      </x:c>
      <x:c r="M24" s="19" t="str">
        <x:f>IF(COUNTA(A24:F24)=0,"",IF(ISNUMBER(C24),C24+G24+H24-I24-J24-K24+L24,""))</x:f>
      </x:c>
      <x:c r="N24" s="19" t="str">
        <x:f>IF(COUNTA(A24:F24)=0,"",IF(AND(ISNUMBER(D24),ISNUMBER(M24)),D24-M24,""))</x:f>
      </x:c>
      <x:c r="O24" s="19" t="str">
        <x:f>IF(COUNTA(A24:F24)=0,"",IF(OR(A24="",COUNTIFS('품목원장'!$A$6:$A$35,A24,'품목원장'!$I$6:$I$35,"이상 없음")&lt;&gt;1,COUNTIFS('사용안내'!$A$16:$A$18,B24)&lt;&gt;1,COUNTIFS($A$6:$A$25,A24,$B$6:$B$25,B24)&lt;&gt;1,NOT(ISNUMBER(C24)),IF(ISNUMBER(C24),OR(C24&lt;0,C24&lt;&gt;INT(C24)),FALSE),NOT(ISNUMBER(D24)),IF(ISNUMBER(D24),OR(D24&lt;0,D24&lt;&gt;INT(D24)),FALSE),NOT(ISNUMBER(E24)),E24&lt;&gt;'사용안내'!$B$6,F24=""),1,0)+COUNTIFS('입출고명세'!$D$6:$D$35,A24,'입출고명세'!$E$6:$E$35,B24,'입출고명세'!$O$6:$O$35,"조치 필요")+COUNTIFS('입출고명세'!$D$6:$D$35,A24,'입출고명세'!$E$6:$E$35,B24,'입출고명세'!$Q$6:$Q$35,"조치 필요")+IF(ISNUMBER(M24),IF(M24&lt;0,1,0),0)+IF(ISNUMBER(N24),IF(N24&lt;&gt;0,1,0),0))</x:f>
      </x:c>
      <x:c r="P24" s="21" t="str">
        <x:f>IF(COUNTA(A24:F24)=0,"",IF(AND(ISNUMBER(M24),COUNTIFS('품목원장'!$A$6:$A$35,A24,'품목원장'!$I$6:$I$35,"이상 없음")=1),M24*INDEX('품목원장'!$D$6:$D$35,MATCH(A24,'품목원장'!$A$6:$A$35,0)),""))</x:f>
      </x:c>
      <x:c r="Q24" s="2" t="str">
        <x:f>IF(COUNTA(A24:F24)=0,"",IF(O24&gt;0,"조치 필요","이상 없음"))</x:f>
      </x:c>
    </x:row>
    <x:row r="25" ht="26" customHeight="1">
      <x:c r="A25" s="10"/>
      <x:c r="B25" s="10"/>
      <x:c r="C25" s="18"/>
      <x:c r="D25" s="18"/>
      <x:c r="E25" s="11"/>
      <x:c r="F25" s="10"/>
      <x:c r="G25" s="19" t="str">
        <x:f>IF(COUNTA(A25:F25)=0,"",SUMIFS('입출고명세'!$G$6:$G$35,'입출고명세'!$D$6:$D$35,A25,'입출고명세'!$E$6:$E$35,B25,'입출고명세'!$F$6:$F$35,"입고",'입출고명세'!$J$6:$J$35,"유효 기록",'입출고명세'!$O$6:$O$35,"이상 없음"))</x:f>
      </x:c>
      <x:c r="H25" s="19" t="str">
        <x:f>IF(COUNTA(A25:F25)=0,"",SUMIFS('입출고명세'!$G$6:$G$35,'입출고명세'!$D$6:$D$35,A25,'입출고명세'!$E$6:$E$35,B25,'입출고명세'!$F$6:$F$35,"창고이전 입고",'입출고명세'!$J$6:$J$35,"유효 기록",'입출고명세'!$O$6:$O$35,"이상 없음"))</x:f>
      </x:c>
      <x:c r="I25" s="19" t="str">
        <x:f>IF(COUNTA(A25:F25)=0,"",SUMIFS('입출고명세'!$G$6:$G$35,'입출고명세'!$D$6:$D$35,A25,'입출고명세'!$E$6:$E$35,B25,'입출고명세'!$F$6:$F$35,"창고이전 출고",'입출고명세'!$J$6:$J$35,"유효 기록",'입출고명세'!$O$6:$O$35,"이상 없음"))</x:f>
      </x:c>
      <x:c r="J25" s="19" t="str">
        <x:f>IF(COUNTA(A25:F25)=0,"",SUMIFS('입출고명세'!$G$6:$G$35,'입출고명세'!$D$6:$D$35,A25,'입출고명세'!$E$6:$E$35,B25,'입출고명세'!$F$6:$F$35,"출고",'입출고명세'!$J$6:$J$35,"유효 기록",'입출고명세'!$O$6:$O$35,"이상 없음"))</x:f>
      </x:c>
      <x:c r="K25" s="19" t="str">
        <x:f>IF(COUNTA(A25:F25)=0,"",SUMIFS('입출고명세'!$G$6:$G$35,'입출고명세'!$D$6:$D$35,A25,'입출고명세'!$E$6:$E$35,B25,'입출고명세'!$F$6:$F$35,"폐기",'입출고명세'!$J$6:$J$35,"유효 기록",'입출고명세'!$O$6:$O$35,"이상 없음"))</x:f>
      </x:c>
      <x:c r="L25" s="19" t="str">
        <x:f>IF(COUNTA(A25:F25)=0,"",SUMIFS('입출고명세'!$G$6:$G$35,'입출고명세'!$D$6:$D$35,A25,'입출고명세'!$E$6:$E$35,B25,'입출고명세'!$F$6:$F$35,"반품 인수",'입출고명세'!$J$6:$J$35,"유효 기록",'입출고명세'!$O$6:$O$35,"이상 없음"))</x:f>
      </x:c>
      <x:c r="M25" s="19" t="str">
        <x:f>IF(COUNTA(A25:F25)=0,"",IF(ISNUMBER(C25),C25+G25+H25-I25-J25-K25+L25,""))</x:f>
      </x:c>
      <x:c r="N25" s="19" t="str">
        <x:f>IF(COUNTA(A25:F25)=0,"",IF(AND(ISNUMBER(D25),ISNUMBER(M25)),D25-M25,""))</x:f>
      </x:c>
      <x:c r="O25" s="19" t="str">
        <x:f>IF(COUNTA(A25:F25)=0,"",IF(OR(A25="",COUNTIFS('품목원장'!$A$6:$A$35,A25,'품목원장'!$I$6:$I$35,"이상 없음")&lt;&gt;1,COUNTIFS('사용안내'!$A$16:$A$18,B25)&lt;&gt;1,COUNTIFS($A$6:$A$25,A25,$B$6:$B$25,B25)&lt;&gt;1,NOT(ISNUMBER(C25)),IF(ISNUMBER(C25),OR(C25&lt;0,C25&lt;&gt;INT(C25)),FALSE),NOT(ISNUMBER(D25)),IF(ISNUMBER(D25),OR(D25&lt;0,D25&lt;&gt;INT(D25)),FALSE),NOT(ISNUMBER(E25)),E25&lt;&gt;'사용안내'!$B$6,F25=""),1,0)+COUNTIFS('입출고명세'!$D$6:$D$35,A25,'입출고명세'!$E$6:$E$35,B25,'입출고명세'!$O$6:$O$35,"조치 필요")+COUNTIFS('입출고명세'!$D$6:$D$35,A25,'입출고명세'!$E$6:$E$35,B25,'입출고명세'!$Q$6:$Q$35,"조치 필요")+IF(ISNUMBER(M25),IF(M25&lt;0,1,0),0)+IF(ISNUMBER(N25),IF(N25&lt;&gt;0,1,0),0))</x:f>
      </x:c>
      <x:c r="P25" s="21" t="str">
        <x:f>IF(COUNTA(A25:F25)=0,"",IF(AND(ISNUMBER(M25),COUNTIFS('품목원장'!$A$6:$A$35,A25,'품목원장'!$I$6:$I$35,"이상 없음")=1),M25*INDEX('품목원장'!$D$6:$D$35,MATCH(A25,'품목원장'!$A$6:$A$35,0)),""))</x:f>
      </x:c>
      <x:c r="Q25" s="2" t="str">
        <x:f>IF(COUNTA(A25:F25)=0,"",IF(O25&gt;0,"조치 필요","이상 없음"))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</x:sheetData>
  <x:conditionalFormatting sqref="Q6:Q25">
    <x:cfRule type="containsText" dxfId="3" priority="1" operator="containsText" text="조치 필요"/>
  </x:conditionalFormatting>
  <x:conditionalFormatting sqref="N6:N25">
    <x:cfRule type="cellIs" dxfId="4" priority="2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1e99739a863439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2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4" t="str">
        <x:v>품목원장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7" t="str">
        <x:v>첫 판. 방법2026-10-19. 2027년 일월 가상 자료.</x:v>
      </x:c>
      <x:c r="B3" s="8"/>
      <x:c r="C3" s="8"/>
      <x:c r="D3" s="8"/>
      <x:c r="E3" s="8"/>
      <x:c r="F3" s="8"/>
      <x:c r="G3" s="8"/>
      <x:c r="H3" s="8"/>
      <x:c r="I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8" customHeight="1">
      <x:c r="A5" s="15" t="str">
        <x:v>품목 식별자</x:v>
      </x:c>
      <x:c r="B5" s="15" t="str">
        <x:v>품명</x:v>
      </x:c>
      <x:c r="C5" s="15" t="str">
        <x:v>수량 단위</x:v>
      </x:c>
      <x:c r="D5" s="15" t="str">
        <x:v>참고 단가</x:v>
      </x:c>
      <x:c r="E5" s="15" t="str">
        <x:v>통화</x:v>
      </x:c>
      <x:c r="F5" s="15" t="str">
        <x:v>법적 소유자</x:v>
      </x:c>
      <x:c r="G5" s="15" t="str">
        <x:v>원가 출처</x:v>
      </x:c>
      <x:c r="H5" s="15" t="str">
        <x:v>도안 판</x:v>
      </x:c>
      <x:c r="I5" s="15" t="str">
        <x:v>입력 오류</x:v>
      </x:c>
    </x:row>
    <x:row r="6" ht="26" customHeight="1">
      <x:c r="A6" s="10" t="str">
        <x:v>PCH-01</x:v>
      </x:c>
      <x:c r="B6" s="10" t="str">
        <x:v>무늬 주머니</x:v>
      </x:c>
      <x:c r="C6" s="10" t="str">
        <x:v>개</x:v>
      </x:c>
      <x:c r="D6" s="17" t="n">
        <x:v>15000</x:v>
      </x:c>
      <x:c r="E6" s="10" t="str">
        <x:v>KRW</x:v>
      </x:c>
      <x:c r="F6" s="10" t="str">
        <x:v>ENTITY-1</x:v>
      </x:c>
      <x:c r="G6" s="10" t="str">
        <x:v>COST-PCH</x:v>
      </x:c>
      <x:c r="H6" s="10" t="str">
        <x:v>ART-1</x:v>
      </x:c>
      <x:c r="I6" s="2" t="str">
        <x:f>IF(COUNTA(A6:H6)=0,"",IF(OR(A6="",COUNTIFS($A$6:$A$35,A6)&lt;&gt;1,B6="",C6="",NOT(ISNUMBER(D6)),IF(ISNUMBER(D6),D6&lt;0,FALSE),E6&lt;&gt;'사용안내'!$B$9,F6&lt;&gt;'사용안내'!$B$8,G6="",H6=""),"조치 필요","이상 없음"))</x:f>
        <x:v>이상 없음</x:v>
      </x:c>
    </x:row>
    <x:row r="7" ht="26" customHeight="1">
      <x:c r="A7" s="10" t="str">
        <x:v>KIT-02</x:v>
      </x:c>
      <x:c r="B7" s="10" t="str">
        <x:v>맞춤 선물 꾸러미</x:v>
      </x:c>
      <x:c r="C7" s="10" t="str">
        <x:v>완성 묶음</x:v>
      </x:c>
      <x:c r="D7" s="17" t="n">
        <x:v>45000</x:v>
      </x:c>
      <x:c r="E7" s="10" t="str">
        <x:v>KRW</x:v>
      </x:c>
      <x:c r="F7" s="10" t="str">
        <x:v>ENTITY-1</x:v>
      </x:c>
      <x:c r="G7" s="10" t="str">
        <x:v>COST-KIT</x:v>
      </x:c>
      <x:c r="H7" s="10" t="str">
        <x:v>ART-2</x:v>
      </x:c>
      <x:c r="I7" s="2" t="str">
        <x:f>IF(COUNTA(A7:H7)=0,"",IF(OR(A7="",COUNTIFS($A$6:$A$35,A7)&lt;&gt;1,B7="",C7="",NOT(ISNUMBER(D7)),IF(ISNUMBER(D7),D7&lt;0,FALSE),E7&lt;&gt;'사용안내'!$B$9,F7&lt;&gt;'사용안내'!$B$8,G7="",H7=""),"조치 필요","이상 없음"))</x:f>
        <x:v>이상 없음</x:v>
      </x:c>
    </x:row>
    <x:row r="8" ht="26" customHeight="1">
      <x:c r="A8" s="10"/>
      <x:c r="B8" s="10"/>
      <x:c r="C8" s="10"/>
      <x:c r="D8" s="17"/>
      <x:c r="E8" s="10"/>
      <x:c r="F8" s="10"/>
      <x:c r="G8" s="10"/>
      <x:c r="H8" s="10"/>
      <x:c r="I8" s="2" t="str">
        <x:f>IF(COUNTA(A8:H8)=0,"",IF(OR(A8="",COUNTIFS($A$6:$A$35,A8)&lt;&gt;1,B8="",C8="",NOT(ISNUMBER(D8)),IF(ISNUMBER(D8),D8&lt;0,FALSE),E8&lt;&gt;'사용안내'!$B$9,F8&lt;&gt;'사용안내'!$B$8,G8="",H8=""),"조치 필요","이상 없음"))</x:f>
      </x:c>
    </x:row>
    <x:row r="9" ht="26" customHeight="1">
      <x:c r="A9" s="10"/>
      <x:c r="B9" s="10"/>
      <x:c r="C9" s="10"/>
      <x:c r="D9" s="17"/>
      <x:c r="E9" s="10"/>
      <x:c r="F9" s="10"/>
      <x:c r="G9" s="10"/>
      <x:c r="H9" s="10"/>
      <x:c r="I9" s="2" t="str">
        <x:f>IF(COUNTA(A9:H9)=0,"",IF(OR(A9="",COUNTIFS($A$6:$A$35,A9)&lt;&gt;1,B9="",C9="",NOT(ISNUMBER(D9)),IF(ISNUMBER(D9),D9&lt;0,FALSE),E9&lt;&gt;'사용안내'!$B$9,F9&lt;&gt;'사용안내'!$B$8,G9="",H9=""),"조치 필요","이상 없음"))</x:f>
      </x:c>
    </x:row>
    <x:row r="10" ht="26" customHeight="1">
      <x:c r="A10" s="10"/>
      <x:c r="B10" s="10"/>
      <x:c r="C10" s="10"/>
      <x:c r="D10" s="17"/>
      <x:c r="E10" s="10"/>
      <x:c r="F10" s="10"/>
      <x:c r="G10" s="10"/>
      <x:c r="H10" s="10"/>
      <x:c r="I10" s="2" t="str">
        <x:f>IF(COUNTA(A10:H10)=0,"",IF(OR(A10="",COUNTIFS($A$6:$A$35,A10)&lt;&gt;1,B10="",C10="",NOT(ISNUMBER(D10)),IF(ISNUMBER(D10),D10&lt;0,FALSE),E10&lt;&gt;'사용안내'!$B$9,F10&lt;&gt;'사용안내'!$B$8,G10="",H10=""),"조치 필요","이상 없음"))</x:f>
      </x:c>
    </x:row>
    <x:row r="11" ht="26" customHeight="1">
      <x:c r="A11" s="10"/>
      <x:c r="B11" s="10"/>
      <x:c r="C11" s="10"/>
      <x:c r="D11" s="17"/>
      <x:c r="E11" s="10"/>
      <x:c r="F11" s="10"/>
      <x:c r="G11" s="10"/>
      <x:c r="H11" s="10"/>
      <x:c r="I11" s="2" t="str">
        <x:f>IF(COUNTA(A11:H11)=0,"",IF(OR(A11="",COUNTIFS($A$6:$A$35,A11)&lt;&gt;1,B11="",C11="",NOT(ISNUMBER(D11)),IF(ISNUMBER(D11),D11&lt;0,FALSE),E11&lt;&gt;'사용안내'!$B$9,F11&lt;&gt;'사용안내'!$B$8,G11="",H11=""),"조치 필요","이상 없음"))</x:f>
      </x:c>
    </x:row>
    <x:row r="12" ht="26" customHeight="1">
      <x:c r="A12" s="10"/>
      <x:c r="B12" s="10"/>
      <x:c r="C12" s="10"/>
      <x:c r="D12" s="17"/>
      <x:c r="E12" s="10"/>
      <x:c r="F12" s="10"/>
      <x:c r="G12" s="10"/>
      <x:c r="H12" s="10"/>
      <x:c r="I12" s="2" t="str">
        <x:f>IF(COUNTA(A12:H12)=0,"",IF(OR(A12="",COUNTIFS($A$6:$A$35,A12)&lt;&gt;1,B12="",C12="",NOT(ISNUMBER(D12)),IF(ISNUMBER(D12),D12&lt;0,FALSE),E12&lt;&gt;'사용안내'!$B$9,F12&lt;&gt;'사용안내'!$B$8,G12="",H12=""),"조치 필요","이상 없음"))</x:f>
      </x:c>
    </x:row>
    <x:row r="13" ht="26" customHeight="1">
      <x:c r="A13" s="10"/>
      <x:c r="B13" s="10"/>
      <x:c r="C13" s="10"/>
      <x:c r="D13" s="17"/>
      <x:c r="E13" s="10"/>
      <x:c r="F13" s="10"/>
      <x:c r="G13" s="10"/>
      <x:c r="H13" s="10"/>
      <x:c r="I13" s="2" t="str">
        <x:f>IF(COUNTA(A13:H13)=0,"",IF(OR(A13="",COUNTIFS($A$6:$A$35,A13)&lt;&gt;1,B13="",C13="",NOT(ISNUMBER(D13)),IF(ISNUMBER(D13),D13&lt;0,FALSE),E13&lt;&gt;'사용안내'!$B$9,F13&lt;&gt;'사용안내'!$B$8,G13="",H13=""),"조치 필요","이상 없음"))</x:f>
      </x:c>
    </x:row>
    <x:row r="14" ht="26" customHeight="1">
      <x:c r="A14" s="10"/>
      <x:c r="B14" s="10"/>
      <x:c r="C14" s="10"/>
      <x:c r="D14" s="17"/>
      <x:c r="E14" s="10"/>
      <x:c r="F14" s="10"/>
      <x:c r="G14" s="10"/>
      <x:c r="H14" s="10"/>
      <x:c r="I14" s="2" t="str">
        <x:f>IF(COUNTA(A14:H14)=0,"",IF(OR(A14="",COUNTIFS($A$6:$A$35,A14)&lt;&gt;1,B14="",C14="",NOT(ISNUMBER(D14)),IF(ISNUMBER(D14),D14&lt;0,FALSE),E14&lt;&gt;'사용안내'!$B$9,F14&lt;&gt;'사용안내'!$B$8,G14="",H14=""),"조치 필요","이상 없음"))</x:f>
      </x:c>
    </x:row>
    <x:row r="15" ht="26" customHeight="1">
      <x:c r="A15" s="10"/>
      <x:c r="B15" s="10"/>
      <x:c r="C15" s="10"/>
      <x:c r="D15" s="17"/>
      <x:c r="E15" s="10"/>
      <x:c r="F15" s="10"/>
      <x:c r="G15" s="10"/>
      <x:c r="H15" s="10"/>
      <x:c r="I15" s="2" t="str">
        <x:f>IF(COUNTA(A15:H15)=0,"",IF(OR(A15="",COUNTIFS($A$6:$A$35,A15)&lt;&gt;1,B15="",C15="",NOT(ISNUMBER(D15)),IF(ISNUMBER(D15),D15&lt;0,FALSE),E15&lt;&gt;'사용안내'!$B$9,F15&lt;&gt;'사용안내'!$B$8,G15="",H15=""),"조치 필요","이상 없음"))</x:f>
      </x:c>
    </x:row>
    <x:row r="16" ht="26" customHeight="1">
      <x:c r="A16" s="10"/>
      <x:c r="B16" s="10"/>
      <x:c r="C16" s="10"/>
      <x:c r="D16" s="17"/>
      <x:c r="E16" s="10"/>
      <x:c r="F16" s="10"/>
      <x:c r="G16" s="10"/>
      <x:c r="H16" s="10"/>
      <x:c r="I16" s="2" t="str">
        <x:f>IF(COUNTA(A16:H16)=0,"",IF(OR(A16="",COUNTIFS($A$6:$A$35,A16)&lt;&gt;1,B16="",C16="",NOT(ISNUMBER(D16)),IF(ISNUMBER(D16),D16&lt;0,FALSE),E16&lt;&gt;'사용안내'!$B$9,F16&lt;&gt;'사용안내'!$B$8,G16="",H16=""),"조치 필요","이상 없음"))</x:f>
      </x:c>
    </x:row>
    <x:row r="17" ht="26" customHeight="1">
      <x:c r="A17" s="10"/>
      <x:c r="B17" s="10"/>
      <x:c r="C17" s="10"/>
      <x:c r="D17" s="17"/>
      <x:c r="E17" s="10"/>
      <x:c r="F17" s="10"/>
      <x:c r="G17" s="10"/>
      <x:c r="H17" s="10"/>
      <x:c r="I17" s="2" t="str">
        <x:f>IF(COUNTA(A17:H17)=0,"",IF(OR(A17="",COUNTIFS($A$6:$A$35,A17)&lt;&gt;1,B17="",C17="",NOT(ISNUMBER(D17)),IF(ISNUMBER(D17),D17&lt;0,FALSE),E17&lt;&gt;'사용안내'!$B$9,F17&lt;&gt;'사용안내'!$B$8,G17="",H17=""),"조치 필요","이상 없음"))</x:f>
      </x:c>
    </x:row>
    <x:row r="18" ht="26" customHeight="1">
      <x:c r="A18" s="10"/>
      <x:c r="B18" s="10"/>
      <x:c r="C18" s="10"/>
      <x:c r="D18" s="17"/>
      <x:c r="E18" s="10"/>
      <x:c r="F18" s="10"/>
      <x:c r="G18" s="10"/>
      <x:c r="H18" s="10"/>
      <x:c r="I18" s="2" t="str">
        <x:f>IF(COUNTA(A18:H18)=0,"",IF(OR(A18="",COUNTIFS($A$6:$A$35,A18)&lt;&gt;1,B18="",C18="",NOT(ISNUMBER(D18)),IF(ISNUMBER(D18),D18&lt;0,FALSE),E18&lt;&gt;'사용안내'!$B$9,F18&lt;&gt;'사용안내'!$B$8,G18="",H18=""),"조치 필요","이상 없음"))</x:f>
      </x:c>
    </x:row>
    <x:row r="19" ht="26" customHeight="1">
      <x:c r="A19" s="10"/>
      <x:c r="B19" s="10"/>
      <x:c r="C19" s="10"/>
      <x:c r="D19" s="17"/>
      <x:c r="E19" s="10"/>
      <x:c r="F19" s="10"/>
      <x:c r="G19" s="10"/>
      <x:c r="H19" s="10"/>
      <x:c r="I19" s="2" t="str">
        <x:f>IF(COUNTA(A19:H19)=0,"",IF(OR(A19="",COUNTIFS($A$6:$A$35,A19)&lt;&gt;1,B19="",C19="",NOT(ISNUMBER(D19)),IF(ISNUMBER(D19),D19&lt;0,FALSE),E19&lt;&gt;'사용안내'!$B$9,F19&lt;&gt;'사용안내'!$B$8,G19="",H19=""),"조치 필요","이상 없음"))</x:f>
      </x:c>
    </x:row>
    <x:row r="20" ht="26" customHeight="1">
      <x:c r="A20" s="10"/>
      <x:c r="B20" s="10"/>
      <x:c r="C20" s="10"/>
      <x:c r="D20" s="17"/>
      <x:c r="E20" s="10"/>
      <x:c r="F20" s="10"/>
      <x:c r="G20" s="10"/>
      <x:c r="H20" s="10"/>
      <x:c r="I20" s="2" t="str">
        <x:f>IF(COUNTA(A20:H20)=0,"",IF(OR(A20="",COUNTIFS($A$6:$A$35,A20)&lt;&gt;1,B20="",C20="",NOT(ISNUMBER(D20)),IF(ISNUMBER(D20),D20&lt;0,FALSE),E20&lt;&gt;'사용안내'!$B$9,F20&lt;&gt;'사용안내'!$B$8,G20="",H20=""),"조치 필요","이상 없음"))</x:f>
      </x:c>
    </x:row>
    <x:row r="21" ht="26" customHeight="1">
      <x:c r="A21" s="10"/>
      <x:c r="B21" s="10"/>
      <x:c r="C21" s="10"/>
      <x:c r="D21" s="17"/>
      <x:c r="E21" s="10"/>
      <x:c r="F21" s="10"/>
      <x:c r="G21" s="10"/>
      <x:c r="H21" s="10"/>
      <x:c r="I21" s="2" t="str">
        <x:f>IF(COUNTA(A21:H21)=0,"",IF(OR(A21="",COUNTIFS($A$6:$A$35,A21)&lt;&gt;1,B21="",C21="",NOT(ISNUMBER(D21)),IF(ISNUMBER(D21),D21&lt;0,FALSE),E21&lt;&gt;'사용안내'!$B$9,F21&lt;&gt;'사용안내'!$B$8,G21="",H21=""),"조치 필요","이상 없음"))</x:f>
      </x:c>
    </x:row>
    <x:row r="22" ht="26" customHeight="1">
      <x:c r="A22" s="10"/>
      <x:c r="B22" s="10"/>
      <x:c r="C22" s="10"/>
      <x:c r="D22" s="17"/>
      <x:c r="E22" s="10"/>
      <x:c r="F22" s="10"/>
      <x:c r="G22" s="10"/>
      <x:c r="H22" s="10"/>
      <x:c r="I22" s="2" t="str">
        <x:f>IF(COUNTA(A22:H22)=0,"",IF(OR(A22="",COUNTIFS($A$6:$A$35,A22)&lt;&gt;1,B22="",C22="",NOT(ISNUMBER(D22)),IF(ISNUMBER(D22),D22&lt;0,FALSE),E22&lt;&gt;'사용안내'!$B$9,F22&lt;&gt;'사용안내'!$B$8,G22="",H22=""),"조치 필요","이상 없음"))</x:f>
      </x:c>
    </x:row>
    <x:row r="23" ht="26" customHeight="1">
      <x:c r="A23" s="10"/>
      <x:c r="B23" s="10"/>
      <x:c r="C23" s="10"/>
      <x:c r="D23" s="17"/>
      <x:c r="E23" s="10"/>
      <x:c r="F23" s="10"/>
      <x:c r="G23" s="10"/>
      <x:c r="H23" s="10"/>
      <x:c r="I23" s="2" t="str">
        <x:f>IF(COUNTA(A23:H23)=0,"",IF(OR(A23="",COUNTIFS($A$6:$A$35,A23)&lt;&gt;1,B23="",C23="",NOT(ISNUMBER(D23)),IF(ISNUMBER(D23),D23&lt;0,FALSE),E23&lt;&gt;'사용안내'!$B$9,F23&lt;&gt;'사용안내'!$B$8,G23="",H23=""),"조치 필요","이상 없음"))</x:f>
      </x:c>
    </x:row>
    <x:row r="24" ht="26" customHeight="1">
      <x:c r="A24" s="10"/>
      <x:c r="B24" s="10"/>
      <x:c r="C24" s="10"/>
      <x:c r="D24" s="17"/>
      <x:c r="E24" s="10"/>
      <x:c r="F24" s="10"/>
      <x:c r="G24" s="10"/>
      <x:c r="H24" s="10"/>
      <x:c r="I24" s="2" t="str">
        <x:f>IF(COUNTA(A24:H24)=0,"",IF(OR(A24="",COUNTIFS($A$6:$A$35,A24)&lt;&gt;1,B24="",C24="",NOT(ISNUMBER(D24)),IF(ISNUMBER(D24),D24&lt;0,FALSE),E24&lt;&gt;'사용안내'!$B$9,F24&lt;&gt;'사용안내'!$B$8,G24="",H24=""),"조치 필요","이상 없음"))</x:f>
      </x:c>
    </x:row>
    <x:row r="25" ht="26" customHeight="1">
      <x:c r="A25" s="10"/>
      <x:c r="B25" s="10"/>
      <x:c r="C25" s="10"/>
      <x:c r="D25" s="17"/>
      <x:c r="E25" s="10"/>
      <x:c r="F25" s="10"/>
      <x:c r="G25" s="10"/>
      <x:c r="H25" s="10"/>
      <x:c r="I25" s="2" t="str">
        <x:f>IF(COUNTA(A25:H25)=0,"",IF(OR(A25="",COUNTIFS($A$6:$A$35,A25)&lt;&gt;1,B25="",C25="",NOT(ISNUMBER(D25)),IF(ISNUMBER(D25),D25&lt;0,FALSE),E25&lt;&gt;'사용안내'!$B$9,F25&lt;&gt;'사용안내'!$B$8,G25="",H25=""),"조치 필요","이상 없음"))</x:f>
      </x:c>
    </x:row>
    <x:row r="26" ht="26" customHeight="1">
      <x:c r="A26" s="10"/>
      <x:c r="B26" s="10"/>
      <x:c r="C26" s="10"/>
      <x:c r="D26" s="17"/>
      <x:c r="E26" s="10"/>
      <x:c r="F26" s="10"/>
      <x:c r="G26" s="10"/>
      <x:c r="H26" s="10"/>
      <x:c r="I26" s="2" t="str">
        <x:f>IF(COUNTA(A26:H26)=0,"",IF(OR(A26="",COUNTIFS($A$6:$A$35,A26)&lt;&gt;1,B26="",C26="",NOT(ISNUMBER(D26)),IF(ISNUMBER(D26),D26&lt;0,FALSE),E26&lt;&gt;'사용안내'!$B$9,F26&lt;&gt;'사용안내'!$B$8,G26="",H26=""),"조치 필요","이상 없음"))</x:f>
      </x:c>
    </x:row>
    <x:row r="27" ht="26" customHeight="1">
      <x:c r="A27" s="10"/>
      <x:c r="B27" s="10"/>
      <x:c r="C27" s="10"/>
      <x:c r="D27" s="17"/>
      <x:c r="E27" s="10"/>
      <x:c r="F27" s="10"/>
      <x:c r="G27" s="10"/>
      <x:c r="H27" s="10"/>
      <x:c r="I27" s="2" t="str">
        <x:f>IF(COUNTA(A27:H27)=0,"",IF(OR(A27="",COUNTIFS($A$6:$A$35,A27)&lt;&gt;1,B27="",C27="",NOT(ISNUMBER(D27)),IF(ISNUMBER(D27),D27&lt;0,FALSE),E27&lt;&gt;'사용안내'!$B$9,F27&lt;&gt;'사용안내'!$B$8,G27="",H27=""),"조치 필요","이상 없음"))</x:f>
      </x:c>
    </x:row>
    <x:row r="28" ht="26" customHeight="1">
      <x:c r="A28" s="10"/>
      <x:c r="B28" s="10"/>
      <x:c r="C28" s="10"/>
      <x:c r="D28" s="17"/>
      <x:c r="E28" s="10"/>
      <x:c r="F28" s="10"/>
      <x:c r="G28" s="10"/>
      <x:c r="H28" s="10"/>
      <x:c r="I28" s="2" t="str">
        <x:f>IF(COUNTA(A28:H28)=0,"",IF(OR(A28="",COUNTIFS($A$6:$A$35,A28)&lt;&gt;1,B28="",C28="",NOT(ISNUMBER(D28)),IF(ISNUMBER(D28),D28&lt;0,FALSE),E28&lt;&gt;'사용안내'!$B$9,F28&lt;&gt;'사용안내'!$B$8,G28="",H28=""),"조치 필요","이상 없음"))</x:f>
      </x:c>
    </x:row>
    <x:row r="29" ht="26" customHeight="1">
      <x:c r="A29" s="10"/>
      <x:c r="B29" s="10"/>
      <x:c r="C29" s="10"/>
      <x:c r="D29" s="17"/>
      <x:c r="E29" s="10"/>
      <x:c r="F29" s="10"/>
      <x:c r="G29" s="10"/>
      <x:c r="H29" s="10"/>
      <x:c r="I29" s="2" t="str">
        <x:f>IF(COUNTA(A29:H29)=0,"",IF(OR(A29="",COUNTIFS($A$6:$A$35,A29)&lt;&gt;1,B29="",C29="",NOT(ISNUMBER(D29)),IF(ISNUMBER(D29),D29&lt;0,FALSE),E29&lt;&gt;'사용안내'!$B$9,F29&lt;&gt;'사용안내'!$B$8,G29="",H29=""),"조치 필요","이상 없음"))</x:f>
      </x:c>
    </x:row>
    <x:row r="30" ht="26" customHeight="1">
      <x:c r="A30" s="10"/>
      <x:c r="B30" s="10"/>
      <x:c r="C30" s="10"/>
      <x:c r="D30" s="17"/>
      <x:c r="E30" s="10"/>
      <x:c r="F30" s="10"/>
      <x:c r="G30" s="10"/>
      <x:c r="H30" s="10"/>
      <x:c r="I30" s="2" t="str">
        <x:f>IF(COUNTA(A30:H30)=0,"",IF(OR(A30="",COUNTIFS($A$6:$A$35,A30)&lt;&gt;1,B30="",C30="",NOT(ISNUMBER(D30)),IF(ISNUMBER(D30),D30&lt;0,FALSE),E30&lt;&gt;'사용안내'!$B$9,F30&lt;&gt;'사용안내'!$B$8,G30="",H30=""),"조치 필요","이상 없음"))</x:f>
      </x:c>
    </x:row>
    <x:row r="31" ht="26" customHeight="1">
      <x:c r="A31" s="10"/>
      <x:c r="B31" s="10"/>
      <x:c r="C31" s="10"/>
      <x:c r="D31" s="17"/>
      <x:c r="E31" s="10"/>
      <x:c r="F31" s="10"/>
      <x:c r="G31" s="10"/>
      <x:c r="H31" s="10"/>
      <x:c r="I31" s="2" t="str">
        <x:f>IF(COUNTA(A31:H31)=0,"",IF(OR(A31="",COUNTIFS($A$6:$A$35,A31)&lt;&gt;1,B31="",C31="",NOT(ISNUMBER(D31)),IF(ISNUMBER(D31),D31&lt;0,FALSE),E31&lt;&gt;'사용안내'!$B$9,F31&lt;&gt;'사용안내'!$B$8,G31="",H31=""),"조치 필요","이상 없음"))</x:f>
      </x:c>
    </x:row>
    <x:row r="32" ht="26" customHeight="1">
      <x:c r="A32" s="10"/>
      <x:c r="B32" s="10"/>
      <x:c r="C32" s="10"/>
      <x:c r="D32" s="17"/>
      <x:c r="E32" s="10"/>
      <x:c r="F32" s="10"/>
      <x:c r="G32" s="10"/>
      <x:c r="H32" s="10"/>
      <x:c r="I32" s="2" t="str">
        <x:f>IF(COUNTA(A32:H32)=0,"",IF(OR(A32="",COUNTIFS($A$6:$A$35,A32)&lt;&gt;1,B32="",C32="",NOT(ISNUMBER(D32)),IF(ISNUMBER(D32),D32&lt;0,FALSE),E32&lt;&gt;'사용안내'!$B$9,F32&lt;&gt;'사용안내'!$B$8,G32="",H32=""),"조치 필요","이상 없음"))</x:f>
      </x:c>
    </x:row>
    <x:row r="33" ht="26" customHeight="1">
      <x:c r="A33" s="10"/>
      <x:c r="B33" s="10"/>
      <x:c r="C33" s="10"/>
      <x:c r="D33" s="17"/>
      <x:c r="E33" s="10"/>
      <x:c r="F33" s="10"/>
      <x:c r="G33" s="10"/>
      <x:c r="H33" s="10"/>
      <x:c r="I33" s="2" t="str">
        <x:f>IF(COUNTA(A33:H33)=0,"",IF(OR(A33="",COUNTIFS($A$6:$A$35,A33)&lt;&gt;1,B33="",C33="",NOT(ISNUMBER(D33)),IF(ISNUMBER(D33),D33&lt;0,FALSE),E33&lt;&gt;'사용안내'!$B$9,F33&lt;&gt;'사용안내'!$B$8,G33="",H33=""),"조치 필요","이상 없음"))</x:f>
      </x:c>
    </x:row>
    <x:row r="34" ht="26" customHeight="1">
      <x:c r="A34" s="10"/>
      <x:c r="B34" s="10"/>
      <x:c r="C34" s="10"/>
      <x:c r="D34" s="17"/>
      <x:c r="E34" s="10"/>
      <x:c r="F34" s="10"/>
      <x:c r="G34" s="10"/>
      <x:c r="H34" s="10"/>
      <x:c r="I34" s="2" t="str">
        <x:f>IF(COUNTA(A34:H34)=0,"",IF(OR(A34="",COUNTIFS($A$6:$A$35,A34)&lt;&gt;1,B34="",C34="",NOT(ISNUMBER(D34)),IF(ISNUMBER(D34),D34&lt;0,FALSE),E34&lt;&gt;'사용안내'!$B$9,F34&lt;&gt;'사용안내'!$B$8,G34="",H34=""),"조치 필요","이상 없음"))</x:f>
      </x:c>
    </x:row>
    <x:row r="35" ht="26" customHeight="1">
      <x:c r="A35" s="10"/>
      <x:c r="B35" s="10"/>
      <x:c r="C35" s="10"/>
      <x:c r="D35" s="17"/>
      <x:c r="E35" s="10"/>
      <x:c r="F35" s="10"/>
      <x:c r="G35" s="10"/>
      <x:c r="H35" s="10"/>
      <x:c r="I35" s="2" t="str">
        <x:f>IF(COUNTA(A35:H35)=0,"",IF(OR(A35="",COUNTIFS($A$6:$A$35,A35)&lt;&gt;1,B35="",C35="",NOT(ISNUMBER(D35)),IF(ISNUMBER(D35),D35&lt;0,FALSE),E35&lt;&gt;'사용안내'!$B$9,F35&lt;&gt;'사용안내'!$B$8,G35="",H35=""),"조치 필요","이상 없음"))</x:f>
      </x:c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</x:sheetData>
  <x:conditionalFormatting sqref="I6:I35">
    <x:cfRule type="containsText" dxfId="0" priority="1" operator="containsText" text="조치 필요"/>
  </x:conditionalFormatting>
  <x:pageMargins left="0.7" right="0.7" top="0.75" bottom="0.75" header="0.3" footer="0.3"/>
  <x:tableParts count="1">
    <x:tablePart xmlns:r="http://schemas.openxmlformats.org/officeDocument/2006/relationships" r:id="R0ad87c69d42d4ac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43" hidden="0" customWidth="1"/>
    <x:col min="19" max="19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4" t="str">
        <x:v>입출고명세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7" t="str">
        <x:v>첫 판. 방법2026-10-19. 2027년 일월 가상 자료.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48" customHeight="1">
      <x:c r="A5" s="15" t="str">
        <x:v>행 식별자</x:v>
      </x:c>
      <x:c r="B5" s="15" t="str">
        <x:v>거래 식별자</x:v>
      </x:c>
      <x:c r="C5" s="15" t="str">
        <x:v>날짜</x:v>
      </x:c>
      <x:c r="D5" s="15" t="str">
        <x:v>품목 식별자</x:v>
      </x:c>
      <x:c r="E5" s="15" t="str">
        <x:v>보관 위치</x:v>
      </x:c>
      <x:c r="F5" s="15" t="str">
        <x:v>구분</x:v>
      </x:c>
      <x:c r="G5" s="15" t="str">
        <x:v>수량</x:v>
      </x:c>
      <x:c r="H5" s="15" t="str">
        <x:v>이전 묶음</x:v>
      </x:c>
      <x:c r="I5" s="15" t="str">
        <x:v>상대 위치</x:v>
      </x:c>
      <x:c r="J5" s="15" t="str">
        <x:v>기록 상태</x:v>
      </x:c>
      <x:c r="K5" s="15" t="str">
        <x:v>출처 참조</x:v>
      </x:c>
      <x:c r="L5" s="15" t="str">
        <x:v>승인 담당</x:v>
      </x:c>
      <x:c r="M5" s="15" t="str">
        <x:v>정정 참조</x:v>
      </x:c>
      <x:c r="N5" s="15" t="str">
        <x:v>생산 묶음</x:v>
      </x:c>
      <x:c r="O5" s="15" t="str">
        <x:v>행 오류</x:v>
      </x:c>
      <x:c r="P5" s="15" t="str">
        <x:v>부호 수량</x:v>
      </x:c>
      <x:c r="Q5" s="15" t="str">
        <x:v>이전 오류</x:v>
      </x:c>
      <x:c r="R5" s="15" t="str">
        <x:v>비고</x:v>
      </x:c>
      <x:c r="S5" s="15" t="str">
        <x:v>반품 참조</x:v>
      </x:c>
    </x:row>
    <x:row r="6" ht="26" customHeight="1">
      <x:c r="A6" s="10" t="str">
        <x:v>L01</x:v>
      </x:c>
      <x:c r="B6" s="10" t="str">
        <x:v>RCPT01</x:v>
      </x:c>
      <x:c r="C6" s="11" t="d">
        <x:v>2027-01-05T00:00:00.000Z</x:v>
      </x:c>
      <x:c r="D6" s="10" t="str">
        <x:v>PCH-01</x:v>
      </x:c>
      <x:c r="E6" s="10" t="str">
        <x:v>A-STD</x:v>
      </x:c>
      <x:c r="F6" s="10" t="str">
        <x:v>입고</x:v>
      </x:c>
      <x:c r="G6" s="18" t="n">
        <x:v>30</x:v>
      </x:c>
      <x:c r="H6" s="10" t="str"/>
      <x:c r="I6" s="10" t="str"/>
      <x:c r="J6" s="10" t="str">
        <x:v>유효 기록</x:v>
      </x:c>
      <x:c r="K6" s="10" t="str">
        <x:v>RECEIPT-30</x:v>
      </x:c>
      <x:c r="L6" s="10" t="str">
        <x:v>AUTH-1</x:v>
      </x:c>
      <x:c r="M6" s="10" t="str"/>
      <x:c r="N6" s="10" t="str">
        <x:v>LOT-P</x:v>
      </x:c>
      <x:c r="O6" s="2" t="str">
        <x:f>IF(COUNTA(A6:N6)+COUNTA(R6:S6)=0,"",IF(OR(A6="",COUNTIFS($A$6:$A$35,A6)&lt;&gt;1,B6="",NOT(ISNUMBER(C6)),C6&lt;'사용안내'!$B$5,C6&gt;'사용안내'!$B$6,COUNTIFS('품목원장'!$A$6:$A$35,D6)&lt;&gt;1,COUNTIFS('사용안내'!$A$16:$A$18,E6)&lt;&gt;1,AND(F6&lt;&gt;"입고",F6&lt;&gt;"창고이전 입고",F6&lt;&gt;"창고이전 출고",F6&lt;&gt;"출고",F6&lt;&gt;"폐기",F6&lt;&gt;"반품 인수"),NOT(ISNUMBER(G6)),G6&lt;=0,G6&lt;&gt;INT(G6),AND(J6&lt;&gt;"유효 기록",J6&lt;&gt;"중복 행 취소"),K6="",L6="",N6="",AND(F6="반품 인수",S6=""),AND(S6&lt;&gt;"",COUNTIFS('반품과차감'!$A$6:$A$25,S6)&lt;&gt;1),AND(J6="유효 기록",COUNTIFS($B$6:$B$35,B6,$J$6:$J$35,"유효 기록")&lt;&gt;1),AND(J6="중복 행 취소",OR(M6="",R6="")),AND(OR(F6="창고이전 입고",F6="창고이전 출고"),OR(H6="",I6=E6,COUNTIFS('사용안내'!$A$16:$A$18,I6)&lt;&gt;1))),"조치 필요","이상 없음"))</x:f>
        <x:v>이상 없음</x:v>
      </x:c>
      <x:c r="P6" s="19" t="n">
        <x:f>IF(COUNTA(A6:N6)+COUNTA(R6:S6)=0,"",IF(AND(O6="이상 없음",J6="유효 기록"),IF(OR(F6="입고",F6="창고이전 입고",F6="반품 인수"),G6,-G6),0))</x:f>
        <x:v>30</x:v>
      </x:c>
      <x:c r="Q6" s="2" t="str">
        <x:f>IF(COUNTA(A6:N6)+COUNTA(R6:S6)=0,"",IF(AND(J6="유효 기록",OR(F6="창고이전 입고",F6="창고이전 출고")),IF(OR(O6&lt;&gt;"이상 없음",IF(S6="",COUNTIFS($H$6:$H$35,H6,$D$6:$D$35,D6,$N$6:$N$35,N6,$F$6:$F$35,IF(F6="창고이전 입고","창고이전 출고","창고이전 입고"),$G$6:$G$35,G6,$E$6:$E$35,I6,$I$6:$I$35,E6,$J$6:$J$35,"유효 기록",$O$6:$O$35,"이상 없음"),COUNTIFS($H$6:$H$35,H6,$D$6:$D$35,D6,$N$6:$N$35,N6,$F$6:$F$35,IF(F6="창고이전 입고","창고이전 출고","창고이전 입고"),$G$6:$G$35,G6,$E$6:$E$35,I6,$I$6:$I$35,E6,$J$6:$J$35,"유효 기록",$O$6:$O$35,"이상 없음",$S$6:$S$35,S6))&lt;&gt;1),"조치 필요","이상 없음"),"이상 없음"))</x:f>
        <x:v>이상 없음</x:v>
      </x:c>
      <x:c r="R6" s="20" t="str"/>
      <x:c r="S6" s="10" t="str"/>
    </x:row>
    <x:row r="7" ht="26" customHeight="1">
      <x:c r="A7" s="10" t="str">
        <x:v>L02</x:v>
      </x:c>
      <x:c r="B7" s="10" t="str">
        <x:v>TR01-OUT</x:v>
      </x:c>
      <x:c r="C7" s="11" t="d">
        <x:v>2027-01-10T00:00:00.000Z</x:v>
      </x:c>
      <x:c r="D7" s="10" t="str">
        <x:v>PCH-01</x:v>
      </x:c>
      <x:c r="E7" s="10" t="str">
        <x:v>A-STD</x:v>
      </x:c>
      <x:c r="F7" s="10" t="str">
        <x:v>창고이전 출고</x:v>
      </x:c>
      <x:c r="G7" s="18" t="n">
        <x:v>20</x:v>
      </x:c>
      <x:c r="H7" s="10" t="str">
        <x:v>TR01</x:v>
      </x:c>
      <x:c r="I7" s="10" t="str">
        <x:v>B-STD</x:v>
      </x:c>
      <x:c r="J7" s="10" t="str">
        <x:v>유효 기록</x:v>
      </x:c>
      <x:c r="K7" s="10" t="str">
        <x:v>TRANSFER-20</x:v>
      </x:c>
      <x:c r="L7" s="10" t="str">
        <x:v>AUTH-1</x:v>
      </x:c>
      <x:c r="M7" s="10" t="str"/>
      <x:c r="N7" s="10" t="str">
        <x:v>LOT-P</x:v>
      </x:c>
      <x:c r="O7" s="2" t="str">
        <x:f>IF(COUNTA(A7:N7)+COUNTA(R7:S7)=0,"",IF(OR(A7="",COUNTIFS($A$6:$A$35,A7)&lt;&gt;1,B7="",NOT(ISNUMBER(C7)),C7&lt;'사용안내'!$B$5,C7&gt;'사용안내'!$B$6,COUNTIFS('품목원장'!$A$6:$A$35,D7)&lt;&gt;1,COUNTIFS('사용안내'!$A$16:$A$18,E7)&lt;&gt;1,AND(F7&lt;&gt;"입고",F7&lt;&gt;"창고이전 입고",F7&lt;&gt;"창고이전 출고",F7&lt;&gt;"출고",F7&lt;&gt;"폐기",F7&lt;&gt;"반품 인수"),NOT(ISNUMBER(G7)),G7&lt;=0,G7&lt;&gt;INT(G7),AND(J7&lt;&gt;"유효 기록",J7&lt;&gt;"중복 행 취소"),K7="",L7="",N7="",AND(F7="반품 인수",S7=""),AND(S7&lt;&gt;"",COUNTIFS('반품과차감'!$A$6:$A$25,S7)&lt;&gt;1),AND(J7="유효 기록",COUNTIFS($B$6:$B$35,B7,$J$6:$J$35,"유효 기록")&lt;&gt;1),AND(J7="중복 행 취소",OR(M7="",R7="")),AND(OR(F7="창고이전 입고",F7="창고이전 출고"),OR(H7="",I7=E7,COUNTIFS('사용안내'!$A$16:$A$18,I7)&lt;&gt;1))),"조치 필요","이상 없음"))</x:f>
        <x:v>이상 없음</x:v>
      </x:c>
      <x:c r="P7" s="19" t="n">
        <x:f>IF(COUNTA(A7:N7)+COUNTA(R7:S7)=0,"",IF(AND(O7="이상 없음",J7="유효 기록"),IF(OR(F7="입고",F7="창고이전 입고",F7="반품 인수"),G7,-G7),0))</x:f>
        <x:v>-20</x:v>
      </x:c>
      <x:c r="Q7" s="2" t="str">
        <x:f>IF(COUNTA(A7:N7)+COUNTA(R7:S7)=0,"",IF(AND(J7="유효 기록",OR(F7="창고이전 입고",F7="창고이전 출고")),IF(OR(O7&lt;&gt;"이상 없음",IF(S7="",COUNTIFS($H$6:$H$35,H7,$D$6:$D$35,D7,$N$6:$N$35,N7,$F$6:$F$35,IF(F7="창고이전 입고","창고이전 출고","창고이전 입고"),$G$6:$G$35,G7,$E$6:$E$35,I7,$I$6:$I$35,E7,$J$6:$J$35,"유효 기록",$O$6:$O$35,"이상 없음"),COUNTIFS($H$6:$H$35,H7,$D$6:$D$35,D7,$N$6:$N$35,N7,$F$6:$F$35,IF(F7="창고이전 입고","창고이전 출고","창고이전 입고"),$G$6:$G$35,G7,$E$6:$E$35,I7,$I$6:$I$35,E7,$J$6:$J$35,"유효 기록",$O$6:$O$35,"이상 없음",$S$6:$S$35,S7))&lt;&gt;1),"조치 필요","이상 없음"),"이상 없음"))</x:f>
        <x:v>이상 없음</x:v>
      </x:c>
      <x:c r="R7" s="20" t="str"/>
      <x:c r="S7" s="10" t="str"/>
    </x:row>
    <x:row r="8" ht="26" customHeight="1">
      <x:c r="A8" s="10" t="str">
        <x:v>L03</x:v>
      </x:c>
      <x:c r="B8" s="10" t="str">
        <x:v>TR01-IN</x:v>
      </x:c>
      <x:c r="C8" s="11" t="d">
        <x:v>2027-01-10T00:00:00.000Z</x:v>
      </x:c>
      <x:c r="D8" s="10" t="str">
        <x:v>PCH-01</x:v>
      </x:c>
      <x:c r="E8" s="10" t="str">
        <x:v>B-STD</x:v>
      </x:c>
      <x:c r="F8" s="10" t="str">
        <x:v>창고이전 입고</x:v>
      </x:c>
      <x:c r="G8" s="18" t="n">
        <x:v>20</x:v>
      </x:c>
      <x:c r="H8" s="10" t="str">
        <x:v>TR01</x:v>
      </x:c>
      <x:c r="I8" s="10" t="str">
        <x:v>A-STD</x:v>
      </x:c>
      <x:c r="J8" s="10" t="str">
        <x:v>유효 기록</x:v>
      </x:c>
      <x:c r="K8" s="10" t="str">
        <x:v>TRANSFER-20</x:v>
      </x:c>
      <x:c r="L8" s="10" t="str">
        <x:v>AUTH-1</x:v>
      </x:c>
      <x:c r="M8" s="10" t="str"/>
      <x:c r="N8" s="10" t="str">
        <x:v>LOT-P</x:v>
      </x:c>
      <x:c r="O8" s="2" t="str">
        <x:f>IF(COUNTA(A8:N8)+COUNTA(R8:S8)=0,"",IF(OR(A8="",COUNTIFS($A$6:$A$35,A8)&lt;&gt;1,B8="",NOT(ISNUMBER(C8)),C8&lt;'사용안내'!$B$5,C8&gt;'사용안내'!$B$6,COUNTIFS('품목원장'!$A$6:$A$35,D8)&lt;&gt;1,COUNTIFS('사용안내'!$A$16:$A$18,E8)&lt;&gt;1,AND(F8&lt;&gt;"입고",F8&lt;&gt;"창고이전 입고",F8&lt;&gt;"창고이전 출고",F8&lt;&gt;"출고",F8&lt;&gt;"폐기",F8&lt;&gt;"반품 인수"),NOT(ISNUMBER(G8)),G8&lt;=0,G8&lt;&gt;INT(G8),AND(J8&lt;&gt;"유효 기록",J8&lt;&gt;"중복 행 취소"),K8="",L8="",N8="",AND(F8="반품 인수",S8=""),AND(S8&lt;&gt;"",COUNTIFS('반품과차감'!$A$6:$A$25,S8)&lt;&gt;1),AND(J8="유효 기록",COUNTIFS($B$6:$B$35,B8,$J$6:$J$35,"유효 기록")&lt;&gt;1),AND(J8="중복 행 취소",OR(M8="",R8="")),AND(OR(F8="창고이전 입고",F8="창고이전 출고"),OR(H8="",I8=E8,COUNTIFS('사용안내'!$A$16:$A$18,I8)&lt;&gt;1))),"조치 필요","이상 없음"))</x:f>
        <x:v>이상 없음</x:v>
      </x:c>
      <x:c r="P8" s="19" t="n">
        <x:f>IF(COUNTA(A8:N8)+COUNTA(R8:S8)=0,"",IF(AND(O8="이상 없음",J8="유효 기록"),IF(OR(F8="입고",F8="창고이전 입고",F8="반품 인수"),G8,-G8),0))</x:f>
        <x:v>20</x:v>
      </x:c>
      <x:c r="Q8" s="2" t="str">
        <x:f>IF(COUNTA(A8:N8)+COUNTA(R8:S8)=0,"",IF(AND(J8="유효 기록",OR(F8="창고이전 입고",F8="창고이전 출고")),IF(OR(O8&lt;&gt;"이상 없음",IF(S8="",COUNTIFS($H$6:$H$35,H8,$D$6:$D$35,D8,$N$6:$N$35,N8,$F$6:$F$35,IF(F8="창고이전 입고","창고이전 출고","창고이전 입고"),$G$6:$G$35,G8,$E$6:$E$35,I8,$I$6:$I$35,E8,$J$6:$J$35,"유효 기록",$O$6:$O$35,"이상 없음"),COUNTIFS($H$6:$H$35,H8,$D$6:$D$35,D8,$N$6:$N$35,N8,$F$6:$F$35,IF(F8="창고이전 입고","창고이전 출고","창고이전 입고"),$G$6:$G$35,G8,$E$6:$E$35,I8,$I$6:$I$35,E8,$J$6:$J$35,"유효 기록",$O$6:$O$35,"이상 없음",$S$6:$S$35,S8))&lt;&gt;1),"조치 필요","이상 없음"),"이상 없음"))</x:f>
        <x:v>이상 없음</x:v>
      </x:c>
      <x:c r="R8" s="20" t="str"/>
      <x:c r="S8" s="10" t="str"/>
    </x:row>
    <x:row r="9" ht="54" customHeight="1">
      <x:c r="A9" s="10" t="str">
        <x:v>L04</x:v>
      </x:c>
      <x:c r="B9" s="10" t="str">
        <x:v>TR01-OUT</x:v>
      </x:c>
      <x:c r="C9" s="11" t="d">
        <x:v>2027-01-10T00:00:00.000Z</x:v>
      </x:c>
      <x:c r="D9" s="10" t="str">
        <x:v>PCH-01</x:v>
      </x:c>
      <x:c r="E9" s="10" t="str">
        <x:v>A-STD</x:v>
      </x:c>
      <x:c r="F9" s="10" t="str">
        <x:v>창고이전 출고</x:v>
      </x:c>
      <x:c r="G9" s="18" t="n">
        <x:v>20</x:v>
      </x:c>
      <x:c r="H9" s="10" t="str">
        <x:v>TR01</x:v>
      </x:c>
      <x:c r="I9" s="10" t="str">
        <x:v>B-STD</x:v>
      </x:c>
      <x:c r="J9" s="10" t="str">
        <x:v>중복 행 취소</x:v>
      </x:c>
      <x:c r="K9" s="10" t="str">
        <x:v>TRANSFER-20</x:v>
      </x:c>
      <x:c r="L9" s="10" t="str">
        <x:v>AUTH-1</x:v>
      </x:c>
      <x:c r="M9" s="10" t="str">
        <x:v>COR-01</x:v>
      </x:c>
      <x:c r="N9" s="10" t="str">
        <x:v>LOT-P</x:v>
      </x:c>
      <x:c r="O9" s="2" t="str">
        <x:f>IF(COUNTA(A9:N9)+COUNTA(R9:S9)=0,"",IF(OR(A9="",COUNTIFS($A$6:$A$35,A9)&lt;&gt;1,B9="",NOT(ISNUMBER(C9)),C9&lt;'사용안내'!$B$5,C9&gt;'사용안내'!$B$6,COUNTIFS('품목원장'!$A$6:$A$35,D9)&lt;&gt;1,COUNTIFS('사용안내'!$A$16:$A$18,E9)&lt;&gt;1,AND(F9&lt;&gt;"입고",F9&lt;&gt;"창고이전 입고",F9&lt;&gt;"창고이전 출고",F9&lt;&gt;"출고",F9&lt;&gt;"폐기",F9&lt;&gt;"반품 인수"),NOT(ISNUMBER(G9)),G9&lt;=0,G9&lt;&gt;INT(G9),AND(J9&lt;&gt;"유효 기록",J9&lt;&gt;"중복 행 취소"),K9="",L9="",N9="",AND(F9="반품 인수",S9=""),AND(S9&lt;&gt;"",COUNTIFS('반품과차감'!$A$6:$A$25,S9)&lt;&gt;1),AND(J9="유효 기록",COUNTIFS($B$6:$B$35,B9,$J$6:$J$35,"유효 기록")&lt;&gt;1),AND(J9="중복 행 취소",OR(M9="",R9="")),AND(OR(F9="창고이전 입고",F9="창고이전 출고"),OR(H9="",I9=E9,COUNTIFS('사용안내'!$A$16:$A$18,I9)&lt;&gt;1))),"조치 필요","이상 없음"))</x:f>
        <x:v>이상 없음</x:v>
      </x:c>
      <x:c r="P9" s="19" t="n">
        <x:f>IF(COUNTA(A9:N9)+COUNTA(R9:S9)=0,"",IF(AND(O9="이상 없음",J9="유효 기록"),IF(OR(F9="입고",F9="창고이전 입고",F9="반품 인수"),G9,-G9),0))</x:f>
        <x:v>0</x:v>
      </x:c>
      <x:c r="Q9" s="2" t="str">
        <x:f>IF(COUNTA(A9:N9)+COUNTA(R9:S9)=0,"",IF(AND(J9="유효 기록",OR(F9="창고이전 입고",F9="창고이전 출고")),IF(OR(O9&lt;&gt;"이상 없음",IF(S9="",COUNTIFS($H$6:$H$35,H9,$D$6:$D$35,D9,$N$6:$N$35,N9,$F$6:$F$35,IF(F9="창고이전 입고","창고이전 출고","창고이전 입고"),$G$6:$G$35,G9,$E$6:$E$35,I9,$I$6:$I$35,E9,$J$6:$J$35,"유효 기록",$O$6:$O$35,"이상 없음"),COUNTIFS($H$6:$H$35,H9,$D$6:$D$35,D9,$N$6:$N$35,N9,$F$6:$F$35,IF(F9="창고이전 입고","창고이전 출고","창고이전 입고"),$G$6:$G$35,G9,$E$6:$E$35,I9,$I$6:$I$35,E9,$J$6:$J$35,"유효 기록",$O$6:$O$35,"이상 없음",$S$6:$S$35,S9))&lt;&gt;1),"조치 필요","이상 없음"),"이상 없음"))</x:f>
        <x:v>이상 없음</x:v>
      </x:c>
      <x:c r="R9" s="20" t="str">
        <x:v>중복 원본 행만 취소했으며 실물 이동 없음.</x:v>
      </x:c>
      <x:c r="S9" s="10" t="str"/>
    </x:row>
    <x:row r="10" ht="26" customHeight="1">
      <x:c r="A10" s="10" t="str">
        <x:v>L05</x:v>
      </x:c>
      <x:c r="B10" s="10" t="str">
        <x:v>DISP-A</x:v>
      </x:c>
      <x:c r="C10" s="11" t="d">
        <x:v>2027-01-15T00:00:00.000Z</x:v>
      </x:c>
      <x:c r="D10" s="10" t="str">
        <x:v>PCH-01</x:v>
      </x:c>
      <x:c r="E10" s="10" t="str">
        <x:v>A-STD</x:v>
      </x:c>
      <x:c r="F10" s="10" t="str">
        <x:v>출고</x:v>
      </x:c>
      <x:c r="G10" s="18" t="n">
        <x:v>25</x:v>
      </x:c>
      <x:c r="H10" s="10" t="str"/>
      <x:c r="I10" s="10" t="str"/>
      <x:c r="J10" s="10" t="str">
        <x:v>유효 기록</x:v>
      </x:c>
      <x:c r="K10" s="10" t="str">
        <x:v>SHIP-A-25</x:v>
      </x:c>
      <x:c r="L10" s="10" t="str">
        <x:v>AUTH-1</x:v>
      </x:c>
      <x:c r="M10" s="10" t="str"/>
      <x:c r="N10" s="10" t="str">
        <x:v>LOT-P</x:v>
      </x:c>
      <x:c r="O10" s="2" t="str">
        <x:f>IF(COUNTA(A10:N10)+COUNTA(R10:S10)=0,"",IF(OR(A10="",COUNTIFS($A$6:$A$35,A10)&lt;&gt;1,B10="",NOT(ISNUMBER(C10)),C10&lt;'사용안내'!$B$5,C10&gt;'사용안내'!$B$6,COUNTIFS('품목원장'!$A$6:$A$35,D10)&lt;&gt;1,COUNTIFS('사용안내'!$A$16:$A$18,E10)&lt;&gt;1,AND(F10&lt;&gt;"입고",F10&lt;&gt;"창고이전 입고",F10&lt;&gt;"창고이전 출고",F10&lt;&gt;"출고",F10&lt;&gt;"폐기",F10&lt;&gt;"반품 인수"),NOT(ISNUMBER(G10)),G10&lt;=0,G10&lt;&gt;INT(G10),AND(J10&lt;&gt;"유효 기록",J10&lt;&gt;"중복 행 취소"),K10="",L10="",N10="",AND(F10="반품 인수",S10=""),AND(S10&lt;&gt;"",COUNTIFS('반품과차감'!$A$6:$A$25,S10)&lt;&gt;1),AND(J10="유효 기록",COUNTIFS($B$6:$B$35,B10,$J$6:$J$35,"유효 기록")&lt;&gt;1),AND(J10="중복 행 취소",OR(M10="",R10="")),AND(OR(F10="창고이전 입고",F10="창고이전 출고"),OR(H10="",I10=E10,COUNTIFS('사용안내'!$A$16:$A$18,I10)&lt;&gt;1))),"조치 필요","이상 없음"))</x:f>
        <x:v>이상 없음</x:v>
      </x:c>
      <x:c r="P10" s="19" t="n">
        <x:f>IF(COUNTA(A10:N10)+COUNTA(R10:S10)=0,"",IF(AND(O10="이상 없음",J10="유효 기록"),IF(OR(F10="입고",F10="창고이전 입고",F10="반품 인수"),G10,-G10),0))</x:f>
        <x:v>-25</x:v>
      </x:c>
      <x:c r="Q10" s="2" t="str">
        <x:f>IF(COUNTA(A10:N10)+COUNTA(R10:S10)=0,"",IF(AND(J10="유효 기록",OR(F10="창고이전 입고",F10="창고이전 출고")),IF(OR(O10&lt;&gt;"이상 없음",IF(S10="",COUNTIFS($H$6:$H$35,H10,$D$6:$D$35,D10,$N$6:$N$35,N10,$F$6:$F$35,IF(F10="창고이전 입고","창고이전 출고","창고이전 입고"),$G$6:$G$35,G10,$E$6:$E$35,I10,$I$6:$I$35,E10,$J$6:$J$35,"유효 기록",$O$6:$O$35,"이상 없음"),COUNTIFS($H$6:$H$35,H10,$D$6:$D$35,D10,$N$6:$N$35,N10,$F$6:$F$35,IF(F10="창고이전 입고","창고이전 출고","창고이전 입고"),$G$6:$G$35,G10,$E$6:$E$35,I10,$I$6:$I$35,E10,$J$6:$J$35,"유효 기록",$O$6:$O$35,"이상 없음",$S$6:$S$35,S10))&lt;&gt;1),"조치 필요","이상 없음"),"이상 없음"))</x:f>
        <x:v>이상 없음</x:v>
      </x:c>
      <x:c r="R10" s="20" t="str"/>
      <x:c r="S10" s="10" t="str"/>
    </x:row>
    <x:row r="11" ht="26" customHeight="1">
      <x:c r="A11" s="10" t="str">
        <x:v>L06</x:v>
      </x:c>
      <x:c r="B11" s="10" t="str">
        <x:v>DISP-B</x:v>
      </x:c>
      <x:c r="C11" s="11" t="d">
        <x:v>2027-01-15T00:00:00.000Z</x:v>
      </x:c>
      <x:c r="D11" s="10" t="str">
        <x:v>PCH-01</x:v>
      </x:c>
      <x:c r="E11" s="10" t="str">
        <x:v>B-STD</x:v>
      </x:c>
      <x:c r="F11" s="10" t="str">
        <x:v>출고</x:v>
      </x:c>
      <x:c r="G11" s="18" t="n">
        <x:v>15</x:v>
      </x:c>
      <x:c r="H11" s="10" t="str"/>
      <x:c r="I11" s="10" t="str"/>
      <x:c r="J11" s="10" t="str">
        <x:v>유효 기록</x:v>
      </x:c>
      <x:c r="K11" s="10" t="str">
        <x:v>SHIP-B-15</x:v>
      </x:c>
      <x:c r="L11" s="10" t="str">
        <x:v>AUTH-1</x:v>
      </x:c>
      <x:c r="M11" s="10" t="str"/>
      <x:c r="N11" s="10" t="str">
        <x:v>LOT-P</x:v>
      </x:c>
      <x:c r="O11" s="2" t="str">
        <x:f>IF(COUNTA(A11:N11)+COUNTA(R11:S11)=0,"",IF(OR(A11="",COUNTIFS($A$6:$A$35,A11)&lt;&gt;1,B11="",NOT(ISNUMBER(C11)),C11&lt;'사용안내'!$B$5,C11&gt;'사용안내'!$B$6,COUNTIFS('품목원장'!$A$6:$A$35,D11)&lt;&gt;1,COUNTIFS('사용안내'!$A$16:$A$18,E11)&lt;&gt;1,AND(F11&lt;&gt;"입고",F11&lt;&gt;"창고이전 입고",F11&lt;&gt;"창고이전 출고",F11&lt;&gt;"출고",F11&lt;&gt;"폐기",F11&lt;&gt;"반품 인수"),NOT(ISNUMBER(G11)),G11&lt;=0,G11&lt;&gt;INT(G11),AND(J11&lt;&gt;"유효 기록",J11&lt;&gt;"중복 행 취소"),K11="",L11="",N11="",AND(F11="반품 인수",S11=""),AND(S11&lt;&gt;"",COUNTIFS('반품과차감'!$A$6:$A$25,S11)&lt;&gt;1),AND(J11="유효 기록",COUNTIFS($B$6:$B$35,B11,$J$6:$J$35,"유효 기록")&lt;&gt;1),AND(J11="중복 행 취소",OR(M11="",R11="")),AND(OR(F11="창고이전 입고",F11="창고이전 출고"),OR(H11="",I11=E11,COUNTIFS('사용안내'!$A$16:$A$18,I11)&lt;&gt;1))),"조치 필요","이상 없음"))</x:f>
        <x:v>이상 없음</x:v>
      </x:c>
      <x:c r="P11" s="19" t="n">
        <x:f>IF(COUNTA(A11:N11)+COUNTA(R11:S11)=0,"",IF(AND(O11="이상 없음",J11="유효 기록"),IF(OR(F11="입고",F11="창고이전 입고",F11="반품 인수"),G11,-G11),0))</x:f>
        <x:v>-15</x:v>
      </x:c>
      <x:c r="Q11" s="2" t="str">
        <x:f>IF(COUNTA(A11:N11)+COUNTA(R11:S11)=0,"",IF(AND(J11="유효 기록",OR(F11="창고이전 입고",F11="창고이전 출고")),IF(OR(O11&lt;&gt;"이상 없음",IF(S11="",COUNTIFS($H$6:$H$35,H11,$D$6:$D$35,D11,$N$6:$N$35,N11,$F$6:$F$35,IF(F11="창고이전 입고","창고이전 출고","창고이전 입고"),$G$6:$G$35,G11,$E$6:$E$35,I11,$I$6:$I$35,E11,$J$6:$J$35,"유효 기록",$O$6:$O$35,"이상 없음"),COUNTIFS($H$6:$H$35,H11,$D$6:$D$35,D11,$N$6:$N$35,N11,$F$6:$F$35,IF(F11="창고이전 입고","창고이전 출고","창고이전 입고"),$G$6:$G$35,G11,$E$6:$E$35,I11,$I$6:$I$35,E11,$J$6:$J$35,"유효 기록",$O$6:$O$35,"이상 없음",$S$6:$S$35,S11))&lt;&gt;1),"조치 필요","이상 없음"),"이상 없음"))</x:f>
        <x:v>이상 없음</x:v>
      </x:c>
      <x:c r="R11" s="20" t="str"/>
      <x:c r="S11" s="10" t="str"/>
    </x:row>
    <x:row r="12" ht="26" customHeight="1">
      <x:c r="A12" s="10" t="str">
        <x:v>L07</x:v>
      </x:c>
      <x:c r="B12" s="10" t="str">
        <x:v>RETURN12</x:v>
      </x:c>
      <x:c r="C12" s="11" t="d">
        <x:v>2027-01-20T00:00:00.000Z</x:v>
      </x:c>
      <x:c r="D12" s="10" t="str">
        <x:v>KIT-02</x:v>
      </x:c>
      <x:c r="E12" s="10" t="str">
        <x:v>A-Q</x:v>
      </x:c>
      <x:c r="F12" s="10" t="str">
        <x:v>반품 인수</x:v>
      </x:c>
      <x:c r="G12" s="18" t="n">
        <x:v>12</x:v>
      </x:c>
      <x:c r="H12" s="10" t="str"/>
      <x:c r="I12" s="10" t="str"/>
      <x:c r="J12" s="10" t="str">
        <x:v>유효 기록</x:v>
      </x:c>
      <x:c r="K12" s="10" t="str">
        <x:v>RETURN-12</x:v>
      </x:c>
      <x:c r="L12" s="10" t="str">
        <x:v>AUTH-2</x:v>
      </x:c>
      <x:c r="M12" s="10" t="str"/>
      <x:c r="N12" s="10" t="str">
        <x:v>LOT-K</x:v>
      </x:c>
      <x:c r="O12" s="2" t="str">
        <x:f>IF(COUNTA(A12:N12)+COUNTA(R12:S12)=0,"",IF(OR(A12="",COUNTIFS($A$6:$A$35,A12)&lt;&gt;1,B12="",NOT(ISNUMBER(C12)),C12&lt;'사용안내'!$B$5,C12&gt;'사용안내'!$B$6,COUNTIFS('품목원장'!$A$6:$A$35,D12)&lt;&gt;1,COUNTIFS('사용안내'!$A$16:$A$18,E12)&lt;&gt;1,AND(F12&lt;&gt;"입고",F12&lt;&gt;"창고이전 입고",F12&lt;&gt;"창고이전 출고",F12&lt;&gt;"출고",F12&lt;&gt;"폐기",F12&lt;&gt;"반품 인수"),NOT(ISNUMBER(G12)),G12&lt;=0,G12&lt;&gt;INT(G12),AND(J12&lt;&gt;"유효 기록",J12&lt;&gt;"중복 행 취소"),K12="",L12="",N12="",AND(F12="반품 인수",S12=""),AND(S12&lt;&gt;"",COUNTIFS('반품과차감'!$A$6:$A$25,S12)&lt;&gt;1),AND(J12="유효 기록",COUNTIFS($B$6:$B$35,B12,$J$6:$J$35,"유효 기록")&lt;&gt;1),AND(J12="중복 행 취소",OR(M12="",R12="")),AND(OR(F12="창고이전 입고",F12="창고이전 출고"),OR(H12="",I12=E12,COUNTIFS('사용안내'!$A$16:$A$18,I12)&lt;&gt;1))),"조치 필요","이상 없음"))</x:f>
        <x:v>이상 없음</x:v>
      </x:c>
      <x:c r="P12" s="19" t="n">
        <x:f>IF(COUNTA(A12:N12)+COUNTA(R12:S12)=0,"",IF(AND(O12="이상 없음",J12="유효 기록"),IF(OR(F12="입고",F12="창고이전 입고",F12="반품 인수"),G12,-G12),0))</x:f>
        <x:v>12</x:v>
      </x:c>
      <x:c r="Q12" s="2" t="str">
        <x:f>IF(COUNTA(A12:N12)+COUNTA(R12:S12)=0,"",IF(AND(J12="유효 기록",OR(F12="창고이전 입고",F12="창고이전 출고")),IF(OR(O12&lt;&gt;"이상 없음",IF(S12="",COUNTIFS($H$6:$H$35,H12,$D$6:$D$35,D12,$N$6:$N$35,N12,$F$6:$F$35,IF(F12="창고이전 입고","창고이전 출고","창고이전 입고"),$G$6:$G$35,G12,$E$6:$E$35,I12,$I$6:$I$35,E12,$J$6:$J$35,"유효 기록",$O$6:$O$35,"이상 없음"),COUNTIFS($H$6:$H$35,H12,$D$6:$D$35,D12,$N$6:$N$35,N12,$F$6:$F$35,IF(F12="창고이전 입고","창고이전 출고","창고이전 입고"),$G$6:$G$35,G12,$E$6:$E$35,I12,$I$6:$I$35,E12,$J$6:$J$35,"유효 기록",$O$6:$O$35,"이상 없음",$S$6:$S$35,S12))&lt;&gt;1),"조치 필요","이상 없음"),"이상 없음"))</x:f>
        <x:v>이상 없음</x:v>
      </x:c>
      <x:c r="R12" s="20" t="str"/>
      <x:c r="S12" s="10" t="str">
        <x:v>RMA-01</x:v>
      </x:c>
    </x:row>
    <x:row r="13" ht="26" customHeight="1">
      <x:c r="A13" s="10" t="str">
        <x:v>L08</x:v>
      </x:c>
      <x:c r="B13" s="10" t="str">
        <x:v>TR02-OUT</x:v>
      </x:c>
      <x:c r="C13" s="11" t="d">
        <x:v>2027-01-23T00:00:00.000Z</x:v>
      </x:c>
      <x:c r="D13" s="10" t="str">
        <x:v>KIT-02</x:v>
      </x:c>
      <x:c r="E13" s="10" t="str">
        <x:v>A-Q</x:v>
      </x:c>
      <x:c r="F13" s="10" t="str">
        <x:v>창고이전 출고</x:v>
      </x:c>
      <x:c r="G13" s="18" t="n">
        <x:v>5</x:v>
      </x:c>
      <x:c r="H13" s="10" t="str">
        <x:v>TR02</x:v>
      </x:c>
      <x:c r="I13" s="10" t="str">
        <x:v>A-STD</x:v>
      </x:c>
      <x:c r="J13" s="10" t="str">
        <x:v>유효 기록</x:v>
      </x:c>
      <x:c r="K13" s="10" t="str">
        <x:v>RELEASE-5</x:v>
      </x:c>
      <x:c r="L13" s="10" t="str">
        <x:v>QUALITY-1</x:v>
      </x:c>
      <x:c r="M13" s="10" t="str"/>
      <x:c r="N13" s="10" t="str">
        <x:v>LOT-K</x:v>
      </x:c>
      <x:c r="O13" s="2" t="str">
        <x:f>IF(COUNTA(A13:N13)+COUNTA(R13:S13)=0,"",IF(OR(A13="",COUNTIFS($A$6:$A$35,A13)&lt;&gt;1,B13="",NOT(ISNUMBER(C13)),C13&lt;'사용안내'!$B$5,C13&gt;'사용안내'!$B$6,COUNTIFS('품목원장'!$A$6:$A$35,D13)&lt;&gt;1,COUNTIFS('사용안내'!$A$16:$A$18,E13)&lt;&gt;1,AND(F13&lt;&gt;"입고",F13&lt;&gt;"창고이전 입고",F13&lt;&gt;"창고이전 출고",F13&lt;&gt;"출고",F13&lt;&gt;"폐기",F13&lt;&gt;"반품 인수"),NOT(ISNUMBER(G13)),G13&lt;=0,G13&lt;&gt;INT(G13),AND(J13&lt;&gt;"유효 기록",J13&lt;&gt;"중복 행 취소"),K13="",L13="",N13="",AND(F13="반품 인수",S13=""),AND(S13&lt;&gt;"",COUNTIFS('반품과차감'!$A$6:$A$25,S13)&lt;&gt;1),AND(J13="유효 기록",COUNTIFS($B$6:$B$35,B13,$J$6:$J$35,"유효 기록")&lt;&gt;1),AND(J13="중복 행 취소",OR(M13="",R13="")),AND(OR(F13="창고이전 입고",F13="창고이전 출고"),OR(H13="",I13=E13,COUNTIFS('사용안내'!$A$16:$A$18,I13)&lt;&gt;1))),"조치 필요","이상 없음"))</x:f>
        <x:v>이상 없음</x:v>
      </x:c>
      <x:c r="P13" s="19" t="n">
        <x:f>IF(COUNTA(A13:N13)+COUNTA(R13:S13)=0,"",IF(AND(O13="이상 없음",J13="유효 기록"),IF(OR(F13="입고",F13="창고이전 입고",F13="반품 인수"),G13,-G13),0))</x:f>
        <x:v>-5</x:v>
      </x:c>
      <x:c r="Q13" s="2" t="str">
        <x:f>IF(COUNTA(A13:N13)+COUNTA(R13:S13)=0,"",IF(AND(J13="유효 기록",OR(F13="창고이전 입고",F13="창고이전 출고")),IF(OR(O13&lt;&gt;"이상 없음",IF(S13="",COUNTIFS($H$6:$H$35,H13,$D$6:$D$35,D13,$N$6:$N$35,N13,$F$6:$F$35,IF(F13="창고이전 입고","창고이전 출고","창고이전 입고"),$G$6:$G$35,G13,$E$6:$E$35,I13,$I$6:$I$35,E13,$J$6:$J$35,"유효 기록",$O$6:$O$35,"이상 없음"),COUNTIFS($H$6:$H$35,H13,$D$6:$D$35,D13,$N$6:$N$35,N13,$F$6:$F$35,IF(F13="창고이전 입고","창고이전 출고","창고이전 입고"),$G$6:$G$35,G13,$E$6:$E$35,I13,$I$6:$I$35,E13,$J$6:$J$35,"유효 기록",$O$6:$O$35,"이상 없음",$S$6:$S$35,S13))&lt;&gt;1),"조치 필요","이상 없음"),"이상 없음"))</x:f>
        <x:v>이상 없음</x:v>
      </x:c>
      <x:c r="R13" s="20" t="str"/>
      <x:c r="S13" s="10" t="str">
        <x:v>RMA-01</x:v>
      </x:c>
    </x:row>
    <x:row r="14" ht="26" customHeight="1">
      <x:c r="A14" s="10" t="str">
        <x:v>L09</x:v>
      </x:c>
      <x:c r="B14" s="10" t="str">
        <x:v>TR02-IN</x:v>
      </x:c>
      <x:c r="C14" s="11" t="d">
        <x:v>2027-01-23T00:00:00.000Z</x:v>
      </x:c>
      <x:c r="D14" s="10" t="str">
        <x:v>KIT-02</x:v>
      </x:c>
      <x:c r="E14" s="10" t="str">
        <x:v>A-STD</x:v>
      </x:c>
      <x:c r="F14" s="10" t="str">
        <x:v>창고이전 입고</x:v>
      </x:c>
      <x:c r="G14" s="18" t="n">
        <x:v>5</x:v>
      </x:c>
      <x:c r="H14" s="10" t="str">
        <x:v>TR02</x:v>
      </x:c>
      <x:c r="I14" s="10" t="str">
        <x:v>A-Q</x:v>
      </x:c>
      <x:c r="J14" s="10" t="str">
        <x:v>유효 기록</x:v>
      </x:c>
      <x:c r="K14" s="10" t="str">
        <x:v>RELEASE-5</x:v>
      </x:c>
      <x:c r="L14" s="10" t="str">
        <x:v>QUALITY-1</x:v>
      </x:c>
      <x:c r="M14" s="10" t="str"/>
      <x:c r="N14" s="10" t="str">
        <x:v>LOT-K</x:v>
      </x:c>
      <x:c r="O14" s="2" t="str">
        <x:f>IF(COUNTA(A14:N14)+COUNTA(R14:S14)=0,"",IF(OR(A14="",COUNTIFS($A$6:$A$35,A14)&lt;&gt;1,B14="",NOT(ISNUMBER(C14)),C14&lt;'사용안내'!$B$5,C14&gt;'사용안내'!$B$6,COUNTIFS('품목원장'!$A$6:$A$35,D14)&lt;&gt;1,COUNTIFS('사용안내'!$A$16:$A$18,E14)&lt;&gt;1,AND(F14&lt;&gt;"입고",F14&lt;&gt;"창고이전 입고",F14&lt;&gt;"창고이전 출고",F14&lt;&gt;"출고",F14&lt;&gt;"폐기",F14&lt;&gt;"반품 인수"),NOT(ISNUMBER(G14)),G14&lt;=0,G14&lt;&gt;INT(G14),AND(J14&lt;&gt;"유효 기록",J14&lt;&gt;"중복 행 취소"),K14="",L14="",N14="",AND(F14="반품 인수",S14=""),AND(S14&lt;&gt;"",COUNTIFS('반품과차감'!$A$6:$A$25,S14)&lt;&gt;1),AND(J14="유효 기록",COUNTIFS($B$6:$B$35,B14,$J$6:$J$35,"유효 기록")&lt;&gt;1),AND(J14="중복 행 취소",OR(M14="",R14="")),AND(OR(F14="창고이전 입고",F14="창고이전 출고"),OR(H14="",I14=E14,COUNTIFS('사용안내'!$A$16:$A$18,I14)&lt;&gt;1))),"조치 필요","이상 없음"))</x:f>
        <x:v>이상 없음</x:v>
      </x:c>
      <x:c r="P14" s="19" t="n">
        <x:f>IF(COUNTA(A14:N14)+COUNTA(R14:S14)=0,"",IF(AND(O14="이상 없음",J14="유효 기록"),IF(OR(F14="입고",F14="창고이전 입고",F14="반품 인수"),G14,-G14),0))</x:f>
        <x:v>5</x:v>
      </x:c>
      <x:c r="Q14" s="2" t="str">
        <x:f>IF(COUNTA(A14:N14)+COUNTA(R14:S14)=0,"",IF(AND(J14="유효 기록",OR(F14="창고이전 입고",F14="창고이전 출고")),IF(OR(O14&lt;&gt;"이상 없음",IF(S14="",COUNTIFS($H$6:$H$35,H14,$D$6:$D$35,D14,$N$6:$N$35,N14,$F$6:$F$35,IF(F14="창고이전 입고","창고이전 출고","창고이전 입고"),$G$6:$G$35,G14,$E$6:$E$35,I14,$I$6:$I$35,E14,$J$6:$J$35,"유효 기록",$O$6:$O$35,"이상 없음"),COUNTIFS($H$6:$H$35,H14,$D$6:$D$35,D14,$N$6:$N$35,N14,$F$6:$F$35,IF(F14="창고이전 입고","창고이전 출고","창고이전 입고"),$G$6:$G$35,G14,$E$6:$E$35,I14,$I$6:$I$35,E14,$J$6:$J$35,"유효 기록",$O$6:$O$35,"이상 없음",$S$6:$S$35,S14))&lt;&gt;1),"조치 필요","이상 없음"),"이상 없음"))</x:f>
        <x:v>이상 없음</x:v>
      </x:c>
      <x:c r="R14" s="20" t="str"/>
      <x:c r="S14" s="10" t="str">
        <x:v>RMA-01</x:v>
      </x:c>
    </x:row>
    <x:row r="15" ht="26" customHeight="1">
      <x:c r="A15" s="10" t="str">
        <x:v>L10</x:v>
      </x:c>
      <x:c r="B15" s="10" t="str">
        <x:v>WRITE7</x:v>
      </x:c>
      <x:c r="C15" s="11" t="d">
        <x:v>2027-01-24T00:00:00.000Z</x:v>
      </x:c>
      <x:c r="D15" s="10" t="str">
        <x:v>KIT-02</x:v>
      </x:c>
      <x:c r="E15" s="10" t="str">
        <x:v>A-Q</x:v>
      </x:c>
      <x:c r="F15" s="10" t="str">
        <x:v>폐기</x:v>
      </x:c>
      <x:c r="G15" s="18" t="n">
        <x:v>7</x:v>
      </x:c>
      <x:c r="H15" s="10" t="str"/>
      <x:c r="I15" s="10" t="str"/>
      <x:c r="J15" s="10" t="str">
        <x:v>유효 기록</x:v>
      </x:c>
      <x:c r="K15" s="10" t="str">
        <x:v>DISPOSE-7</x:v>
      </x:c>
      <x:c r="L15" s="10" t="str">
        <x:v>AUTH-2</x:v>
      </x:c>
      <x:c r="M15" s="10" t="str"/>
      <x:c r="N15" s="10" t="str">
        <x:v>LOT-K</x:v>
      </x:c>
      <x:c r="O15" s="2" t="str">
        <x:f>IF(COUNTA(A15:N15)+COUNTA(R15:S15)=0,"",IF(OR(A15="",COUNTIFS($A$6:$A$35,A15)&lt;&gt;1,B15="",NOT(ISNUMBER(C15)),C15&lt;'사용안내'!$B$5,C15&gt;'사용안내'!$B$6,COUNTIFS('품목원장'!$A$6:$A$35,D15)&lt;&gt;1,COUNTIFS('사용안내'!$A$16:$A$18,E15)&lt;&gt;1,AND(F15&lt;&gt;"입고",F15&lt;&gt;"창고이전 입고",F15&lt;&gt;"창고이전 출고",F15&lt;&gt;"출고",F15&lt;&gt;"폐기",F15&lt;&gt;"반품 인수"),NOT(ISNUMBER(G15)),G15&lt;=0,G15&lt;&gt;INT(G15),AND(J15&lt;&gt;"유효 기록",J15&lt;&gt;"중복 행 취소"),K15="",L15="",N15="",AND(F15="반품 인수",S15=""),AND(S15&lt;&gt;"",COUNTIFS('반품과차감'!$A$6:$A$25,S15)&lt;&gt;1),AND(J15="유효 기록",COUNTIFS($B$6:$B$35,B15,$J$6:$J$35,"유효 기록")&lt;&gt;1),AND(J15="중복 행 취소",OR(M15="",R15="")),AND(OR(F15="창고이전 입고",F15="창고이전 출고"),OR(H15="",I15=E15,COUNTIFS('사용안내'!$A$16:$A$18,I15)&lt;&gt;1))),"조치 필요","이상 없음"))</x:f>
        <x:v>이상 없음</x:v>
      </x:c>
      <x:c r="P15" s="19" t="n">
        <x:f>IF(COUNTA(A15:N15)+COUNTA(R15:S15)=0,"",IF(AND(O15="이상 없음",J15="유효 기록"),IF(OR(F15="입고",F15="창고이전 입고",F15="반품 인수"),G15,-G15),0))</x:f>
        <x:v>-7</x:v>
      </x:c>
      <x:c r="Q15" s="2" t="str">
        <x:f>IF(COUNTA(A15:N15)+COUNTA(R15:S15)=0,"",IF(AND(J15="유효 기록",OR(F15="창고이전 입고",F15="창고이전 출고")),IF(OR(O15&lt;&gt;"이상 없음",IF(S15="",COUNTIFS($H$6:$H$35,H15,$D$6:$D$35,D15,$N$6:$N$35,N15,$F$6:$F$35,IF(F15="창고이전 입고","창고이전 출고","창고이전 입고"),$G$6:$G$35,G15,$E$6:$E$35,I15,$I$6:$I$35,E15,$J$6:$J$35,"유효 기록",$O$6:$O$35,"이상 없음"),COUNTIFS($H$6:$H$35,H15,$D$6:$D$35,D15,$N$6:$N$35,N15,$F$6:$F$35,IF(F15="창고이전 입고","창고이전 출고","창고이전 입고"),$G$6:$G$35,G15,$E$6:$E$35,I15,$I$6:$I$35,E15,$J$6:$J$35,"유효 기록",$O$6:$O$35,"이상 없음",$S$6:$S$35,S15))&lt;&gt;1),"조치 필요","이상 없음"),"이상 없음"))</x:f>
        <x:v>이상 없음</x:v>
      </x:c>
      <x:c r="R15" s="20" t="str"/>
      <x:c r="S15" s="10" t="str">
        <x:v>RMA-01</x:v>
      </x:c>
    </x:row>
    <x:row r="16" ht="26" customHeight="1">
      <x:c r="A16" s="10"/>
      <x:c r="B16" s="10"/>
      <x:c r="C16" s="11"/>
      <x:c r="D16" s="10"/>
      <x:c r="E16" s="10"/>
      <x:c r="F16" s="10"/>
      <x:c r="G16" s="18"/>
      <x:c r="H16" s="10"/>
      <x:c r="I16" s="10"/>
      <x:c r="J16" s="10"/>
      <x:c r="K16" s="10"/>
      <x:c r="L16" s="10"/>
      <x:c r="M16" s="10"/>
      <x:c r="N16" s="10"/>
      <x:c r="O16" s="2" t="str">
        <x:f>IF(COUNTA(A16:N16)+COUNTA(R16:S16)=0,"",IF(OR(A16="",COUNTIFS($A$6:$A$35,A16)&lt;&gt;1,B16="",NOT(ISNUMBER(C16)),C16&lt;'사용안내'!$B$5,C16&gt;'사용안내'!$B$6,COUNTIFS('품목원장'!$A$6:$A$35,D16)&lt;&gt;1,COUNTIFS('사용안내'!$A$16:$A$18,E16)&lt;&gt;1,AND(F16&lt;&gt;"입고",F16&lt;&gt;"창고이전 입고",F16&lt;&gt;"창고이전 출고",F16&lt;&gt;"출고",F16&lt;&gt;"폐기",F16&lt;&gt;"반품 인수"),NOT(ISNUMBER(G16)),G16&lt;=0,G16&lt;&gt;INT(G16),AND(J16&lt;&gt;"유효 기록",J16&lt;&gt;"중복 행 취소"),K16="",L16="",N16="",AND(F16="반품 인수",S16=""),AND(S16&lt;&gt;"",COUNTIFS('반품과차감'!$A$6:$A$25,S16)&lt;&gt;1),AND(J16="유효 기록",COUNTIFS($B$6:$B$35,B16,$J$6:$J$35,"유효 기록")&lt;&gt;1),AND(J16="중복 행 취소",OR(M16="",R16="")),AND(OR(F16="창고이전 입고",F16="창고이전 출고"),OR(H16="",I16=E16,COUNTIFS('사용안내'!$A$16:$A$18,I16)&lt;&gt;1))),"조치 필요","이상 없음"))</x:f>
      </x:c>
      <x:c r="P16" s="19" t="str">
        <x:f>IF(COUNTA(A16:N16)+COUNTA(R16:S16)=0,"",IF(AND(O16="이상 없음",J16="유효 기록"),IF(OR(F16="입고",F16="창고이전 입고",F16="반품 인수"),G16,-G16),0))</x:f>
      </x:c>
      <x:c r="Q16" s="2" t="str">
        <x:f>IF(COUNTA(A16:N16)+COUNTA(R16:S16)=0,"",IF(AND(J16="유효 기록",OR(F16="창고이전 입고",F16="창고이전 출고")),IF(OR(O16&lt;&gt;"이상 없음",IF(S16="",COUNTIFS($H$6:$H$35,H16,$D$6:$D$35,D16,$N$6:$N$35,N16,$F$6:$F$35,IF(F16="창고이전 입고","창고이전 출고","창고이전 입고"),$G$6:$G$35,G16,$E$6:$E$35,I16,$I$6:$I$35,E16,$J$6:$J$35,"유효 기록",$O$6:$O$35,"이상 없음"),COUNTIFS($H$6:$H$35,H16,$D$6:$D$35,D16,$N$6:$N$35,N16,$F$6:$F$35,IF(F16="창고이전 입고","창고이전 출고","창고이전 입고"),$G$6:$G$35,G16,$E$6:$E$35,I16,$I$6:$I$35,E16,$J$6:$J$35,"유효 기록",$O$6:$O$35,"이상 없음",$S$6:$S$35,S16))&lt;&gt;1),"조치 필요","이상 없음"),"이상 없음"))</x:f>
      </x:c>
      <x:c r="R16" s="20"/>
      <x:c r="S16" s="10"/>
    </x:row>
    <x:row r="17" ht="26" customHeight="1">
      <x:c r="A17" s="10"/>
      <x:c r="B17" s="10"/>
      <x:c r="C17" s="11"/>
      <x:c r="D17" s="10"/>
      <x:c r="E17" s="10"/>
      <x:c r="F17" s="10"/>
      <x:c r="G17" s="18"/>
      <x:c r="H17" s="10"/>
      <x:c r="I17" s="10"/>
      <x:c r="J17" s="10"/>
      <x:c r="K17" s="10"/>
      <x:c r="L17" s="10"/>
      <x:c r="M17" s="10"/>
      <x:c r="N17" s="10"/>
      <x:c r="O17" s="2" t="str">
        <x:f>IF(COUNTA(A17:N17)+COUNTA(R17:S17)=0,"",IF(OR(A17="",COUNTIFS($A$6:$A$35,A17)&lt;&gt;1,B17="",NOT(ISNUMBER(C17)),C17&lt;'사용안내'!$B$5,C17&gt;'사용안내'!$B$6,COUNTIFS('품목원장'!$A$6:$A$35,D17)&lt;&gt;1,COUNTIFS('사용안내'!$A$16:$A$18,E17)&lt;&gt;1,AND(F17&lt;&gt;"입고",F17&lt;&gt;"창고이전 입고",F17&lt;&gt;"창고이전 출고",F17&lt;&gt;"출고",F17&lt;&gt;"폐기",F17&lt;&gt;"반품 인수"),NOT(ISNUMBER(G17)),G17&lt;=0,G17&lt;&gt;INT(G17),AND(J17&lt;&gt;"유효 기록",J17&lt;&gt;"중복 행 취소"),K17="",L17="",N17="",AND(F17="반품 인수",S17=""),AND(S17&lt;&gt;"",COUNTIFS('반품과차감'!$A$6:$A$25,S17)&lt;&gt;1),AND(J17="유효 기록",COUNTIFS($B$6:$B$35,B17,$J$6:$J$35,"유효 기록")&lt;&gt;1),AND(J17="중복 행 취소",OR(M17="",R17="")),AND(OR(F17="창고이전 입고",F17="창고이전 출고"),OR(H17="",I17=E17,COUNTIFS('사용안내'!$A$16:$A$18,I17)&lt;&gt;1))),"조치 필요","이상 없음"))</x:f>
      </x:c>
      <x:c r="P17" s="19" t="str">
        <x:f>IF(COUNTA(A17:N17)+COUNTA(R17:S17)=0,"",IF(AND(O17="이상 없음",J17="유효 기록"),IF(OR(F17="입고",F17="창고이전 입고",F17="반품 인수"),G17,-G17),0))</x:f>
      </x:c>
      <x:c r="Q17" s="2" t="str">
        <x:f>IF(COUNTA(A17:N17)+COUNTA(R17:S17)=0,"",IF(AND(J17="유효 기록",OR(F17="창고이전 입고",F17="창고이전 출고")),IF(OR(O17&lt;&gt;"이상 없음",IF(S17="",COUNTIFS($H$6:$H$35,H17,$D$6:$D$35,D17,$N$6:$N$35,N17,$F$6:$F$35,IF(F17="창고이전 입고","창고이전 출고","창고이전 입고"),$G$6:$G$35,G17,$E$6:$E$35,I17,$I$6:$I$35,E17,$J$6:$J$35,"유효 기록",$O$6:$O$35,"이상 없음"),COUNTIFS($H$6:$H$35,H17,$D$6:$D$35,D17,$N$6:$N$35,N17,$F$6:$F$35,IF(F17="창고이전 입고","창고이전 출고","창고이전 입고"),$G$6:$G$35,G17,$E$6:$E$35,I17,$I$6:$I$35,E17,$J$6:$J$35,"유효 기록",$O$6:$O$35,"이상 없음",$S$6:$S$35,S17))&lt;&gt;1),"조치 필요","이상 없음"),"이상 없음"))</x:f>
      </x:c>
      <x:c r="R17" s="20"/>
      <x:c r="S17" s="10"/>
    </x:row>
    <x:row r="18" ht="26" customHeight="1">
      <x:c r="A18" s="10"/>
      <x:c r="B18" s="10"/>
      <x:c r="C18" s="11"/>
      <x:c r="D18" s="10"/>
      <x:c r="E18" s="10"/>
      <x:c r="F18" s="10"/>
      <x:c r="G18" s="18"/>
      <x:c r="H18" s="10"/>
      <x:c r="I18" s="10"/>
      <x:c r="J18" s="10"/>
      <x:c r="K18" s="10"/>
      <x:c r="L18" s="10"/>
      <x:c r="M18" s="10"/>
      <x:c r="N18" s="10"/>
      <x:c r="O18" s="2" t="str">
        <x:f>IF(COUNTA(A18:N18)+COUNTA(R18:S18)=0,"",IF(OR(A18="",COUNTIFS($A$6:$A$35,A18)&lt;&gt;1,B18="",NOT(ISNUMBER(C18)),C18&lt;'사용안내'!$B$5,C18&gt;'사용안내'!$B$6,COUNTIFS('품목원장'!$A$6:$A$35,D18)&lt;&gt;1,COUNTIFS('사용안내'!$A$16:$A$18,E18)&lt;&gt;1,AND(F18&lt;&gt;"입고",F18&lt;&gt;"창고이전 입고",F18&lt;&gt;"창고이전 출고",F18&lt;&gt;"출고",F18&lt;&gt;"폐기",F18&lt;&gt;"반품 인수"),NOT(ISNUMBER(G18)),G18&lt;=0,G18&lt;&gt;INT(G18),AND(J18&lt;&gt;"유효 기록",J18&lt;&gt;"중복 행 취소"),K18="",L18="",N18="",AND(F18="반품 인수",S18=""),AND(S18&lt;&gt;"",COUNTIFS('반품과차감'!$A$6:$A$25,S18)&lt;&gt;1),AND(J18="유효 기록",COUNTIFS($B$6:$B$35,B18,$J$6:$J$35,"유효 기록")&lt;&gt;1),AND(J18="중복 행 취소",OR(M18="",R18="")),AND(OR(F18="창고이전 입고",F18="창고이전 출고"),OR(H18="",I18=E18,COUNTIFS('사용안내'!$A$16:$A$18,I18)&lt;&gt;1))),"조치 필요","이상 없음"))</x:f>
      </x:c>
      <x:c r="P18" s="19" t="str">
        <x:f>IF(COUNTA(A18:N18)+COUNTA(R18:S18)=0,"",IF(AND(O18="이상 없음",J18="유효 기록"),IF(OR(F18="입고",F18="창고이전 입고",F18="반품 인수"),G18,-G18),0))</x:f>
      </x:c>
      <x:c r="Q18" s="2" t="str">
        <x:f>IF(COUNTA(A18:N18)+COUNTA(R18:S18)=0,"",IF(AND(J18="유효 기록",OR(F18="창고이전 입고",F18="창고이전 출고")),IF(OR(O18&lt;&gt;"이상 없음",IF(S18="",COUNTIFS($H$6:$H$35,H18,$D$6:$D$35,D18,$N$6:$N$35,N18,$F$6:$F$35,IF(F18="창고이전 입고","창고이전 출고","창고이전 입고"),$G$6:$G$35,G18,$E$6:$E$35,I18,$I$6:$I$35,E18,$J$6:$J$35,"유효 기록",$O$6:$O$35,"이상 없음"),COUNTIFS($H$6:$H$35,H18,$D$6:$D$35,D18,$N$6:$N$35,N18,$F$6:$F$35,IF(F18="창고이전 입고","창고이전 출고","창고이전 입고"),$G$6:$G$35,G18,$E$6:$E$35,I18,$I$6:$I$35,E18,$J$6:$J$35,"유효 기록",$O$6:$O$35,"이상 없음",$S$6:$S$35,S18))&lt;&gt;1),"조치 필요","이상 없음"),"이상 없음"))</x:f>
      </x:c>
      <x:c r="R18" s="20"/>
      <x:c r="S18" s="10"/>
    </x:row>
    <x:row r="19" ht="26" customHeight="1">
      <x:c r="A19" s="10"/>
      <x:c r="B19" s="10"/>
      <x:c r="C19" s="11"/>
      <x:c r="D19" s="10"/>
      <x:c r="E19" s="10"/>
      <x:c r="F19" s="10"/>
      <x:c r="G19" s="18"/>
      <x:c r="H19" s="10"/>
      <x:c r="I19" s="10"/>
      <x:c r="J19" s="10"/>
      <x:c r="K19" s="10"/>
      <x:c r="L19" s="10"/>
      <x:c r="M19" s="10"/>
      <x:c r="N19" s="10"/>
      <x:c r="O19" s="2" t="str">
        <x:f>IF(COUNTA(A19:N19)+COUNTA(R19:S19)=0,"",IF(OR(A19="",COUNTIFS($A$6:$A$35,A19)&lt;&gt;1,B19="",NOT(ISNUMBER(C19)),C19&lt;'사용안내'!$B$5,C19&gt;'사용안내'!$B$6,COUNTIFS('품목원장'!$A$6:$A$35,D19)&lt;&gt;1,COUNTIFS('사용안내'!$A$16:$A$18,E19)&lt;&gt;1,AND(F19&lt;&gt;"입고",F19&lt;&gt;"창고이전 입고",F19&lt;&gt;"창고이전 출고",F19&lt;&gt;"출고",F19&lt;&gt;"폐기",F19&lt;&gt;"반품 인수"),NOT(ISNUMBER(G19)),G19&lt;=0,G19&lt;&gt;INT(G19),AND(J19&lt;&gt;"유효 기록",J19&lt;&gt;"중복 행 취소"),K19="",L19="",N19="",AND(F19="반품 인수",S19=""),AND(S19&lt;&gt;"",COUNTIFS('반품과차감'!$A$6:$A$25,S19)&lt;&gt;1),AND(J19="유효 기록",COUNTIFS($B$6:$B$35,B19,$J$6:$J$35,"유효 기록")&lt;&gt;1),AND(J19="중복 행 취소",OR(M19="",R19="")),AND(OR(F19="창고이전 입고",F19="창고이전 출고"),OR(H19="",I19=E19,COUNTIFS('사용안내'!$A$16:$A$18,I19)&lt;&gt;1))),"조치 필요","이상 없음"))</x:f>
      </x:c>
      <x:c r="P19" s="19" t="str">
        <x:f>IF(COUNTA(A19:N19)+COUNTA(R19:S19)=0,"",IF(AND(O19="이상 없음",J19="유효 기록"),IF(OR(F19="입고",F19="창고이전 입고",F19="반품 인수"),G19,-G19),0))</x:f>
      </x:c>
      <x:c r="Q19" s="2" t="str">
        <x:f>IF(COUNTA(A19:N19)+COUNTA(R19:S19)=0,"",IF(AND(J19="유효 기록",OR(F19="창고이전 입고",F19="창고이전 출고")),IF(OR(O19&lt;&gt;"이상 없음",IF(S19="",COUNTIFS($H$6:$H$35,H19,$D$6:$D$35,D19,$N$6:$N$35,N19,$F$6:$F$35,IF(F19="창고이전 입고","창고이전 출고","창고이전 입고"),$G$6:$G$35,G19,$E$6:$E$35,I19,$I$6:$I$35,E19,$J$6:$J$35,"유효 기록",$O$6:$O$35,"이상 없음"),COUNTIFS($H$6:$H$35,H19,$D$6:$D$35,D19,$N$6:$N$35,N19,$F$6:$F$35,IF(F19="창고이전 입고","창고이전 출고","창고이전 입고"),$G$6:$G$35,G19,$E$6:$E$35,I19,$I$6:$I$35,E19,$J$6:$J$35,"유효 기록",$O$6:$O$35,"이상 없음",$S$6:$S$35,S19))&lt;&gt;1),"조치 필요","이상 없음"),"이상 없음"))</x:f>
      </x:c>
      <x:c r="R19" s="20"/>
      <x:c r="S19" s="10"/>
    </x:row>
    <x:row r="20" ht="26" customHeight="1">
      <x:c r="A20" s="10"/>
      <x:c r="B20" s="10"/>
      <x:c r="C20" s="11"/>
      <x:c r="D20" s="10"/>
      <x:c r="E20" s="10"/>
      <x:c r="F20" s="10"/>
      <x:c r="G20" s="18"/>
      <x:c r="H20" s="10"/>
      <x:c r="I20" s="10"/>
      <x:c r="J20" s="10"/>
      <x:c r="K20" s="10"/>
      <x:c r="L20" s="10"/>
      <x:c r="M20" s="10"/>
      <x:c r="N20" s="10"/>
      <x:c r="O20" s="2" t="str">
        <x:f>IF(COUNTA(A20:N20)+COUNTA(R20:S20)=0,"",IF(OR(A20="",COUNTIFS($A$6:$A$35,A20)&lt;&gt;1,B20="",NOT(ISNUMBER(C20)),C20&lt;'사용안내'!$B$5,C20&gt;'사용안내'!$B$6,COUNTIFS('품목원장'!$A$6:$A$35,D20)&lt;&gt;1,COUNTIFS('사용안내'!$A$16:$A$18,E20)&lt;&gt;1,AND(F20&lt;&gt;"입고",F20&lt;&gt;"창고이전 입고",F20&lt;&gt;"창고이전 출고",F20&lt;&gt;"출고",F20&lt;&gt;"폐기",F20&lt;&gt;"반품 인수"),NOT(ISNUMBER(G20)),G20&lt;=0,G20&lt;&gt;INT(G20),AND(J20&lt;&gt;"유효 기록",J20&lt;&gt;"중복 행 취소"),K20="",L20="",N20="",AND(F20="반품 인수",S20=""),AND(S20&lt;&gt;"",COUNTIFS('반품과차감'!$A$6:$A$25,S20)&lt;&gt;1),AND(J20="유효 기록",COUNTIFS($B$6:$B$35,B20,$J$6:$J$35,"유효 기록")&lt;&gt;1),AND(J20="중복 행 취소",OR(M20="",R20="")),AND(OR(F20="창고이전 입고",F20="창고이전 출고"),OR(H20="",I20=E20,COUNTIFS('사용안내'!$A$16:$A$18,I20)&lt;&gt;1))),"조치 필요","이상 없음"))</x:f>
      </x:c>
      <x:c r="P20" s="19" t="str">
        <x:f>IF(COUNTA(A20:N20)+COUNTA(R20:S20)=0,"",IF(AND(O20="이상 없음",J20="유효 기록"),IF(OR(F20="입고",F20="창고이전 입고",F20="반품 인수"),G20,-G20),0))</x:f>
      </x:c>
      <x:c r="Q20" s="2" t="str">
        <x:f>IF(COUNTA(A20:N20)+COUNTA(R20:S20)=0,"",IF(AND(J20="유효 기록",OR(F20="창고이전 입고",F20="창고이전 출고")),IF(OR(O20&lt;&gt;"이상 없음",IF(S20="",COUNTIFS($H$6:$H$35,H20,$D$6:$D$35,D20,$N$6:$N$35,N20,$F$6:$F$35,IF(F20="창고이전 입고","창고이전 출고","창고이전 입고"),$G$6:$G$35,G20,$E$6:$E$35,I20,$I$6:$I$35,E20,$J$6:$J$35,"유효 기록",$O$6:$O$35,"이상 없음"),COUNTIFS($H$6:$H$35,H20,$D$6:$D$35,D20,$N$6:$N$35,N20,$F$6:$F$35,IF(F20="창고이전 입고","창고이전 출고","창고이전 입고"),$G$6:$G$35,G20,$E$6:$E$35,I20,$I$6:$I$35,E20,$J$6:$J$35,"유효 기록",$O$6:$O$35,"이상 없음",$S$6:$S$35,S20))&lt;&gt;1),"조치 필요","이상 없음"),"이상 없음"))</x:f>
      </x:c>
      <x:c r="R20" s="20"/>
      <x:c r="S20" s="10"/>
    </x:row>
    <x:row r="21" ht="26" customHeight="1">
      <x:c r="A21" s="10"/>
      <x:c r="B21" s="10"/>
      <x:c r="C21" s="11"/>
      <x:c r="D21" s="10"/>
      <x:c r="E21" s="10"/>
      <x:c r="F21" s="10"/>
      <x:c r="G21" s="18"/>
      <x:c r="H21" s="10"/>
      <x:c r="I21" s="10"/>
      <x:c r="J21" s="10"/>
      <x:c r="K21" s="10"/>
      <x:c r="L21" s="10"/>
      <x:c r="M21" s="10"/>
      <x:c r="N21" s="10"/>
      <x:c r="O21" s="2" t="str">
        <x:f>IF(COUNTA(A21:N21)+COUNTA(R21:S21)=0,"",IF(OR(A21="",COUNTIFS($A$6:$A$35,A21)&lt;&gt;1,B21="",NOT(ISNUMBER(C21)),C21&lt;'사용안내'!$B$5,C21&gt;'사용안내'!$B$6,COUNTIFS('품목원장'!$A$6:$A$35,D21)&lt;&gt;1,COUNTIFS('사용안내'!$A$16:$A$18,E21)&lt;&gt;1,AND(F21&lt;&gt;"입고",F21&lt;&gt;"창고이전 입고",F21&lt;&gt;"창고이전 출고",F21&lt;&gt;"출고",F21&lt;&gt;"폐기",F21&lt;&gt;"반품 인수"),NOT(ISNUMBER(G21)),G21&lt;=0,G21&lt;&gt;INT(G21),AND(J21&lt;&gt;"유효 기록",J21&lt;&gt;"중복 행 취소"),K21="",L21="",N21="",AND(F21="반품 인수",S21=""),AND(S21&lt;&gt;"",COUNTIFS('반품과차감'!$A$6:$A$25,S21)&lt;&gt;1),AND(J21="유효 기록",COUNTIFS($B$6:$B$35,B21,$J$6:$J$35,"유효 기록")&lt;&gt;1),AND(J21="중복 행 취소",OR(M21="",R21="")),AND(OR(F21="창고이전 입고",F21="창고이전 출고"),OR(H21="",I21=E21,COUNTIFS('사용안내'!$A$16:$A$18,I21)&lt;&gt;1))),"조치 필요","이상 없음"))</x:f>
      </x:c>
      <x:c r="P21" s="19" t="str">
        <x:f>IF(COUNTA(A21:N21)+COUNTA(R21:S21)=0,"",IF(AND(O21="이상 없음",J21="유효 기록"),IF(OR(F21="입고",F21="창고이전 입고",F21="반품 인수"),G21,-G21),0))</x:f>
      </x:c>
      <x:c r="Q21" s="2" t="str">
        <x:f>IF(COUNTA(A21:N21)+COUNTA(R21:S21)=0,"",IF(AND(J21="유효 기록",OR(F21="창고이전 입고",F21="창고이전 출고")),IF(OR(O21&lt;&gt;"이상 없음",IF(S21="",COUNTIFS($H$6:$H$35,H21,$D$6:$D$35,D21,$N$6:$N$35,N21,$F$6:$F$35,IF(F21="창고이전 입고","창고이전 출고","창고이전 입고"),$G$6:$G$35,G21,$E$6:$E$35,I21,$I$6:$I$35,E21,$J$6:$J$35,"유효 기록",$O$6:$O$35,"이상 없음"),COUNTIFS($H$6:$H$35,H21,$D$6:$D$35,D21,$N$6:$N$35,N21,$F$6:$F$35,IF(F21="창고이전 입고","창고이전 출고","창고이전 입고"),$G$6:$G$35,G21,$E$6:$E$35,I21,$I$6:$I$35,E21,$J$6:$J$35,"유효 기록",$O$6:$O$35,"이상 없음",$S$6:$S$35,S21))&lt;&gt;1),"조치 필요","이상 없음"),"이상 없음"))</x:f>
      </x:c>
      <x:c r="R21" s="20"/>
      <x:c r="S21" s="10"/>
    </x:row>
    <x:row r="22" ht="26" customHeight="1">
      <x:c r="A22" s="10"/>
      <x:c r="B22" s="10"/>
      <x:c r="C22" s="11"/>
      <x:c r="D22" s="10"/>
      <x:c r="E22" s="10"/>
      <x:c r="F22" s="10"/>
      <x:c r="G22" s="18"/>
      <x:c r="H22" s="10"/>
      <x:c r="I22" s="10"/>
      <x:c r="J22" s="10"/>
      <x:c r="K22" s="10"/>
      <x:c r="L22" s="10"/>
      <x:c r="M22" s="10"/>
      <x:c r="N22" s="10"/>
      <x:c r="O22" s="2" t="str">
        <x:f>IF(COUNTA(A22:N22)+COUNTA(R22:S22)=0,"",IF(OR(A22="",COUNTIFS($A$6:$A$35,A22)&lt;&gt;1,B22="",NOT(ISNUMBER(C22)),C22&lt;'사용안내'!$B$5,C22&gt;'사용안내'!$B$6,COUNTIFS('품목원장'!$A$6:$A$35,D22)&lt;&gt;1,COUNTIFS('사용안내'!$A$16:$A$18,E22)&lt;&gt;1,AND(F22&lt;&gt;"입고",F22&lt;&gt;"창고이전 입고",F22&lt;&gt;"창고이전 출고",F22&lt;&gt;"출고",F22&lt;&gt;"폐기",F22&lt;&gt;"반품 인수"),NOT(ISNUMBER(G22)),G22&lt;=0,G22&lt;&gt;INT(G22),AND(J22&lt;&gt;"유효 기록",J22&lt;&gt;"중복 행 취소"),K22="",L22="",N22="",AND(F22="반품 인수",S22=""),AND(S22&lt;&gt;"",COUNTIFS('반품과차감'!$A$6:$A$25,S22)&lt;&gt;1),AND(J22="유효 기록",COUNTIFS($B$6:$B$35,B22,$J$6:$J$35,"유효 기록")&lt;&gt;1),AND(J22="중복 행 취소",OR(M22="",R22="")),AND(OR(F22="창고이전 입고",F22="창고이전 출고"),OR(H22="",I22=E22,COUNTIFS('사용안내'!$A$16:$A$18,I22)&lt;&gt;1))),"조치 필요","이상 없음"))</x:f>
      </x:c>
      <x:c r="P22" s="19" t="str">
        <x:f>IF(COUNTA(A22:N22)+COUNTA(R22:S22)=0,"",IF(AND(O22="이상 없음",J22="유효 기록"),IF(OR(F22="입고",F22="창고이전 입고",F22="반품 인수"),G22,-G22),0))</x:f>
      </x:c>
      <x:c r="Q22" s="2" t="str">
        <x:f>IF(COUNTA(A22:N22)+COUNTA(R22:S22)=0,"",IF(AND(J22="유효 기록",OR(F22="창고이전 입고",F22="창고이전 출고")),IF(OR(O22&lt;&gt;"이상 없음",IF(S22="",COUNTIFS($H$6:$H$35,H22,$D$6:$D$35,D22,$N$6:$N$35,N22,$F$6:$F$35,IF(F22="창고이전 입고","창고이전 출고","창고이전 입고"),$G$6:$G$35,G22,$E$6:$E$35,I22,$I$6:$I$35,E22,$J$6:$J$35,"유효 기록",$O$6:$O$35,"이상 없음"),COUNTIFS($H$6:$H$35,H22,$D$6:$D$35,D22,$N$6:$N$35,N22,$F$6:$F$35,IF(F22="창고이전 입고","창고이전 출고","창고이전 입고"),$G$6:$G$35,G22,$E$6:$E$35,I22,$I$6:$I$35,E22,$J$6:$J$35,"유효 기록",$O$6:$O$35,"이상 없음",$S$6:$S$35,S22))&lt;&gt;1),"조치 필요","이상 없음"),"이상 없음"))</x:f>
      </x:c>
      <x:c r="R22" s="20"/>
      <x:c r="S22" s="10"/>
    </x:row>
    <x:row r="23" ht="26" customHeight="1">
      <x:c r="A23" s="10"/>
      <x:c r="B23" s="10"/>
      <x:c r="C23" s="11"/>
      <x:c r="D23" s="10"/>
      <x:c r="E23" s="10"/>
      <x:c r="F23" s="10"/>
      <x:c r="G23" s="18"/>
      <x:c r="H23" s="10"/>
      <x:c r="I23" s="10"/>
      <x:c r="J23" s="10"/>
      <x:c r="K23" s="10"/>
      <x:c r="L23" s="10"/>
      <x:c r="M23" s="10"/>
      <x:c r="N23" s="10"/>
      <x:c r="O23" s="2" t="str">
        <x:f>IF(COUNTA(A23:N23)+COUNTA(R23:S23)=0,"",IF(OR(A23="",COUNTIFS($A$6:$A$35,A23)&lt;&gt;1,B23="",NOT(ISNUMBER(C23)),C23&lt;'사용안내'!$B$5,C23&gt;'사용안내'!$B$6,COUNTIFS('품목원장'!$A$6:$A$35,D23)&lt;&gt;1,COUNTIFS('사용안내'!$A$16:$A$18,E23)&lt;&gt;1,AND(F23&lt;&gt;"입고",F23&lt;&gt;"창고이전 입고",F23&lt;&gt;"창고이전 출고",F23&lt;&gt;"출고",F23&lt;&gt;"폐기",F23&lt;&gt;"반품 인수"),NOT(ISNUMBER(G23)),G23&lt;=0,G23&lt;&gt;INT(G23),AND(J23&lt;&gt;"유효 기록",J23&lt;&gt;"중복 행 취소"),K23="",L23="",N23="",AND(F23="반품 인수",S23=""),AND(S23&lt;&gt;"",COUNTIFS('반품과차감'!$A$6:$A$25,S23)&lt;&gt;1),AND(J23="유효 기록",COUNTIFS($B$6:$B$35,B23,$J$6:$J$35,"유효 기록")&lt;&gt;1),AND(J23="중복 행 취소",OR(M23="",R23="")),AND(OR(F23="창고이전 입고",F23="창고이전 출고"),OR(H23="",I23=E23,COUNTIFS('사용안내'!$A$16:$A$18,I23)&lt;&gt;1))),"조치 필요","이상 없음"))</x:f>
      </x:c>
      <x:c r="P23" s="19" t="str">
        <x:f>IF(COUNTA(A23:N23)+COUNTA(R23:S23)=0,"",IF(AND(O23="이상 없음",J23="유효 기록"),IF(OR(F23="입고",F23="창고이전 입고",F23="반품 인수"),G23,-G23),0))</x:f>
      </x:c>
      <x:c r="Q23" s="2" t="str">
        <x:f>IF(COUNTA(A23:N23)+COUNTA(R23:S23)=0,"",IF(AND(J23="유효 기록",OR(F23="창고이전 입고",F23="창고이전 출고")),IF(OR(O23&lt;&gt;"이상 없음",IF(S23="",COUNTIFS($H$6:$H$35,H23,$D$6:$D$35,D23,$N$6:$N$35,N23,$F$6:$F$35,IF(F23="창고이전 입고","창고이전 출고","창고이전 입고"),$G$6:$G$35,G23,$E$6:$E$35,I23,$I$6:$I$35,E23,$J$6:$J$35,"유효 기록",$O$6:$O$35,"이상 없음"),COUNTIFS($H$6:$H$35,H23,$D$6:$D$35,D23,$N$6:$N$35,N23,$F$6:$F$35,IF(F23="창고이전 입고","창고이전 출고","창고이전 입고"),$G$6:$G$35,G23,$E$6:$E$35,I23,$I$6:$I$35,E23,$J$6:$J$35,"유효 기록",$O$6:$O$35,"이상 없음",$S$6:$S$35,S23))&lt;&gt;1),"조치 필요","이상 없음"),"이상 없음"))</x:f>
      </x:c>
      <x:c r="R23" s="20"/>
      <x:c r="S23" s="10"/>
    </x:row>
    <x:row r="24" ht="26" customHeight="1">
      <x:c r="A24" s="10"/>
      <x:c r="B24" s="10"/>
      <x:c r="C24" s="11"/>
      <x:c r="D24" s="10"/>
      <x:c r="E24" s="10"/>
      <x:c r="F24" s="10"/>
      <x:c r="G24" s="18"/>
      <x:c r="H24" s="10"/>
      <x:c r="I24" s="10"/>
      <x:c r="J24" s="10"/>
      <x:c r="K24" s="10"/>
      <x:c r="L24" s="10"/>
      <x:c r="M24" s="10"/>
      <x:c r="N24" s="10"/>
      <x:c r="O24" s="2" t="str">
        <x:f>IF(COUNTA(A24:N24)+COUNTA(R24:S24)=0,"",IF(OR(A24="",COUNTIFS($A$6:$A$35,A24)&lt;&gt;1,B24="",NOT(ISNUMBER(C24)),C24&lt;'사용안내'!$B$5,C24&gt;'사용안내'!$B$6,COUNTIFS('품목원장'!$A$6:$A$35,D24)&lt;&gt;1,COUNTIFS('사용안내'!$A$16:$A$18,E24)&lt;&gt;1,AND(F24&lt;&gt;"입고",F24&lt;&gt;"창고이전 입고",F24&lt;&gt;"창고이전 출고",F24&lt;&gt;"출고",F24&lt;&gt;"폐기",F24&lt;&gt;"반품 인수"),NOT(ISNUMBER(G24)),G24&lt;=0,G24&lt;&gt;INT(G24),AND(J24&lt;&gt;"유효 기록",J24&lt;&gt;"중복 행 취소"),K24="",L24="",N24="",AND(F24="반품 인수",S24=""),AND(S24&lt;&gt;"",COUNTIFS('반품과차감'!$A$6:$A$25,S24)&lt;&gt;1),AND(J24="유효 기록",COUNTIFS($B$6:$B$35,B24,$J$6:$J$35,"유효 기록")&lt;&gt;1),AND(J24="중복 행 취소",OR(M24="",R24="")),AND(OR(F24="창고이전 입고",F24="창고이전 출고"),OR(H24="",I24=E24,COUNTIFS('사용안내'!$A$16:$A$18,I24)&lt;&gt;1))),"조치 필요","이상 없음"))</x:f>
      </x:c>
      <x:c r="P24" s="19" t="str">
        <x:f>IF(COUNTA(A24:N24)+COUNTA(R24:S24)=0,"",IF(AND(O24="이상 없음",J24="유효 기록"),IF(OR(F24="입고",F24="창고이전 입고",F24="반품 인수"),G24,-G24),0))</x:f>
      </x:c>
      <x:c r="Q24" s="2" t="str">
        <x:f>IF(COUNTA(A24:N24)+COUNTA(R24:S24)=0,"",IF(AND(J24="유효 기록",OR(F24="창고이전 입고",F24="창고이전 출고")),IF(OR(O24&lt;&gt;"이상 없음",IF(S24="",COUNTIFS($H$6:$H$35,H24,$D$6:$D$35,D24,$N$6:$N$35,N24,$F$6:$F$35,IF(F24="창고이전 입고","창고이전 출고","창고이전 입고"),$G$6:$G$35,G24,$E$6:$E$35,I24,$I$6:$I$35,E24,$J$6:$J$35,"유효 기록",$O$6:$O$35,"이상 없음"),COUNTIFS($H$6:$H$35,H24,$D$6:$D$35,D24,$N$6:$N$35,N24,$F$6:$F$35,IF(F24="창고이전 입고","창고이전 출고","창고이전 입고"),$G$6:$G$35,G24,$E$6:$E$35,I24,$I$6:$I$35,E24,$J$6:$J$35,"유효 기록",$O$6:$O$35,"이상 없음",$S$6:$S$35,S24))&lt;&gt;1),"조치 필요","이상 없음"),"이상 없음"))</x:f>
      </x:c>
      <x:c r="R24" s="20"/>
      <x:c r="S24" s="10"/>
    </x:row>
    <x:row r="25" ht="26" customHeight="1">
      <x:c r="A25" s="10"/>
      <x:c r="B25" s="10"/>
      <x:c r="C25" s="11"/>
      <x:c r="D25" s="10"/>
      <x:c r="E25" s="10"/>
      <x:c r="F25" s="10"/>
      <x:c r="G25" s="18"/>
      <x:c r="H25" s="10"/>
      <x:c r="I25" s="10"/>
      <x:c r="J25" s="10"/>
      <x:c r="K25" s="10"/>
      <x:c r="L25" s="10"/>
      <x:c r="M25" s="10"/>
      <x:c r="N25" s="10"/>
      <x:c r="O25" s="2" t="str">
        <x:f>IF(COUNTA(A25:N25)+COUNTA(R25:S25)=0,"",IF(OR(A25="",COUNTIFS($A$6:$A$35,A25)&lt;&gt;1,B25="",NOT(ISNUMBER(C25)),C25&lt;'사용안내'!$B$5,C25&gt;'사용안내'!$B$6,COUNTIFS('품목원장'!$A$6:$A$35,D25)&lt;&gt;1,COUNTIFS('사용안내'!$A$16:$A$18,E25)&lt;&gt;1,AND(F25&lt;&gt;"입고",F25&lt;&gt;"창고이전 입고",F25&lt;&gt;"창고이전 출고",F25&lt;&gt;"출고",F25&lt;&gt;"폐기",F25&lt;&gt;"반품 인수"),NOT(ISNUMBER(G25)),G25&lt;=0,G25&lt;&gt;INT(G25),AND(J25&lt;&gt;"유효 기록",J25&lt;&gt;"중복 행 취소"),K25="",L25="",N25="",AND(F25="반품 인수",S25=""),AND(S25&lt;&gt;"",COUNTIFS('반품과차감'!$A$6:$A$25,S25)&lt;&gt;1),AND(J25="유효 기록",COUNTIFS($B$6:$B$35,B25,$J$6:$J$35,"유효 기록")&lt;&gt;1),AND(J25="중복 행 취소",OR(M25="",R25="")),AND(OR(F25="창고이전 입고",F25="창고이전 출고"),OR(H25="",I25=E25,COUNTIFS('사용안내'!$A$16:$A$18,I25)&lt;&gt;1))),"조치 필요","이상 없음"))</x:f>
      </x:c>
      <x:c r="P25" s="19" t="str">
        <x:f>IF(COUNTA(A25:N25)+COUNTA(R25:S25)=0,"",IF(AND(O25="이상 없음",J25="유효 기록"),IF(OR(F25="입고",F25="창고이전 입고",F25="반품 인수"),G25,-G25),0))</x:f>
      </x:c>
      <x:c r="Q25" s="2" t="str">
        <x:f>IF(COUNTA(A25:N25)+COUNTA(R25:S25)=0,"",IF(AND(J25="유효 기록",OR(F25="창고이전 입고",F25="창고이전 출고")),IF(OR(O25&lt;&gt;"이상 없음",IF(S25="",COUNTIFS($H$6:$H$35,H25,$D$6:$D$35,D25,$N$6:$N$35,N25,$F$6:$F$35,IF(F25="창고이전 입고","창고이전 출고","창고이전 입고"),$G$6:$G$35,G25,$E$6:$E$35,I25,$I$6:$I$35,E25,$J$6:$J$35,"유효 기록",$O$6:$O$35,"이상 없음"),COUNTIFS($H$6:$H$35,H25,$D$6:$D$35,D25,$N$6:$N$35,N25,$F$6:$F$35,IF(F25="창고이전 입고","창고이전 출고","창고이전 입고"),$G$6:$G$35,G25,$E$6:$E$35,I25,$I$6:$I$35,E25,$J$6:$J$35,"유효 기록",$O$6:$O$35,"이상 없음",$S$6:$S$35,S25))&lt;&gt;1),"조치 필요","이상 없음"),"이상 없음"))</x:f>
      </x:c>
      <x:c r="R25" s="20"/>
      <x:c r="S25" s="10"/>
    </x:row>
    <x:row r="26" ht="26" customHeight="1">
      <x:c r="A26" s="10"/>
      <x:c r="B26" s="10"/>
      <x:c r="C26" s="11"/>
      <x:c r="D26" s="10"/>
      <x:c r="E26" s="10"/>
      <x:c r="F26" s="10"/>
      <x:c r="G26" s="18"/>
      <x:c r="H26" s="10"/>
      <x:c r="I26" s="10"/>
      <x:c r="J26" s="10"/>
      <x:c r="K26" s="10"/>
      <x:c r="L26" s="10"/>
      <x:c r="M26" s="10"/>
      <x:c r="N26" s="10"/>
      <x:c r="O26" s="2" t="str">
        <x:f>IF(COUNTA(A26:N26)+COUNTA(R26:S26)=0,"",IF(OR(A26="",COUNTIFS($A$6:$A$35,A26)&lt;&gt;1,B26="",NOT(ISNUMBER(C26)),C26&lt;'사용안내'!$B$5,C26&gt;'사용안내'!$B$6,COUNTIFS('품목원장'!$A$6:$A$35,D26)&lt;&gt;1,COUNTIFS('사용안내'!$A$16:$A$18,E26)&lt;&gt;1,AND(F26&lt;&gt;"입고",F26&lt;&gt;"창고이전 입고",F26&lt;&gt;"창고이전 출고",F26&lt;&gt;"출고",F26&lt;&gt;"폐기",F26&lt;&gt;"반품 인수"),NOT(ISNUMBER(G26)),G26&lt;=0,G26&lt;&gt;INT(G26),AND(J26&lt;&gt;"유효 기록",J26&lt;&gt;"중복 행 취소"),K26="",L26="",N26="",AND(F26="반품 인수",S26=""),AND(S26&lt;&gt;"",COUNTIFS('반품과차감'!$A$6:$A$25,S26)&lt;&gt;1),AND(J26="유효 기록",COUNTIFS($B$6:$B$35,B26,$J$6:$J$35,"유효 기록")&lt;&gt;1),AND(J26="중복 행 취소",OR(M26="",R26="")),AND(OR(F26="창고이전 입고",F26="창고이전 출고"),OR(H26="",I26=E26,COUNTIFS('사용안내'!$A$16:$A$18,I26)&lt;&gt;1))),"조치 필요","이상 없음"))</x:f>
      </x:c>
      <x:c r="P26" s="19" t="str">
        <x:f>IF(COUNTA(A26:N26)+COUNTA(R26:S26)=0,"",IF(AND(O26="이상 없음",J26="유효 기록"),IF(OR(F26="입고",F26="창고이전 입고",F26="반품 인수"),G26,-G26),0))</x:f>
      </x:c>
      <x:c r="Q26" s="2" t="str">
        <x:f>IF(COUNTA(A26:N26)+COUNTA(R26:S26)=0,"",IF(AND(J26="유효 기록",OR(F26="창고이전 입고",F26="창고이전 출고")),IF(OR(O26&lt;&gt;"이상 없음",IF(S26="",COUNTIFS($H$6:$H$35,H26,$D$6:$D$35,D26,$N$6:$N$35,N26,$F$6:$F$35,IF(F26="창고이전 입고","창고이전 출고","창고이전 입고"),$G$6:$G$35,G26,$E$6:$E$35,I26,$I$6:$I$35,E26,$J$6:$J$35,"유효 기록",$O$6:$O$35,"이상 없음"),COUNTIFS($H$6:$H$35,H26,$D$6:$D$35,D26,$N$6:$N$35,N26,$F$6:$F$35,IF(F26="창고이전 입고","창고이전 출고","창고이전 입고"),$G$6:$G$35,G26,$E$6:$E$35,I26,$I$6:$I$35,E26,$J$6:$J$35,"유효 기록",$O$6:$O$35,"이상 없음",$S$6:$S$35,S26))&lt;&gt;1),"조치 필요","이상 없음"),"이상 없음"))</x:f>
      </x:c>
      <x:c r="R26" s="20"/>
      <x:c r="S26" s="10"/>
    </x:row>
    <x:row r="27" ht="26" customHeight="1">
      <x:c r="A27" s="10"/>
      <x:c r="B27" s="10"/>
      <x:c r="C27" s="11"/>
      <x:c r="D27" s="10"/>
      <x:c r="E27" s="10"/>
      <x:c r="F27" s="10"/>
      <x:c r="G27" s="18"/>
      <x:c r="H27" s="10"/>
      <x:c r="I27" s="10"/>
      <x:c r="J27" s="10"/>
      <x:c r="K27" s="10"/>
      <x:c r="L27" s="10"/>
      <x:c r="M27" s="10"/>
      <x:c r="N27" s="10"/>
      <x:c r="O27" s="2" t="str">
        <x:f>IF(COUNTA(A27:N27)+COUNTA(R27:S27)=0,"",IF(OR(A27="",COUNTIFS($A$6:$A$35,A27)&lt;&gt;1,B27="",NOT(ISNUMBER(C27)),C27&lt;'사용안내'!$B$5,C27&gt;'사용안내'!$B$6,COUNTIFS('품목원장'!$A$6:$A$35,D27)&lt;&gt;1,COUNTIFS('사용안내'!$A$16:$A$18,E27)&lt;&gt;1,AND(F27&lt;&gt;"입고",F27&lt;&gt;"창고이전 입고",F27&lt;&gt;"창고이전 출고",F27&lt;&gt;"출고",F27&lt;&gt;"폐기",F27&lt;&gt;"반품 인수"),NOT(ISNUMBER(G27)),G27&lt;=0,G27&lt;&gt;INT(G27),AND(J27&lt;&gt;"유효 기록",J27&lt;&gt;"중복 행 취소"),K27="",L27="",N27="",AND(F27="반품 인수",S27=""),AND(S27&lt;&gt;"",COUNTIFS('반품과차감'!$A$6:$A$25,S27)&lt;&gt;1),AND(J27="유효 기록",COUNTIFS($B$6:$B$35,B27,$J$6:$J$35,"유효 기록")&lt;&gt;1),AND(J27="중복 행 취소",OR(M27="",R27="")),AND(OR(F27="창고이전 입고",F27="창고이전 출고"),OR(H27="",I27=E27,COUNTIFS('사용안내'!$A$16:$A$18,I27)&lt;&gt;1))),"조치 필요","이상 없음"))</x:f>
      </x:c>
      <x:c r="P27" s="19" t="str">
        <x:f>IF(COUNTA(A27:N27)+COUNTA(R27:S27)=0,"",IF(AND(O27="이상 없음",J27="유효 기록"),IF(OR(F27="입고",F27="창고이전 입고",F27="반품 인수"),G27,-G27),0))</x:f>
      </x:c>
      <x:c r="Q27" s="2" t="str">
        <x:f>IF(COUNTA(A27:N27)+COUNTA(R27:S27)=0,"",IF(AND(J27="유효 기록",OR(F27="창고이전 입고",F27="창고이전 출고")),IF(OR(O27&lt;&gt;"이상 없음",IF(S27="",COUNTIFS($H$6:$H$35,H27,$D$6:$D$35,D27,$N$6:$N$35,N27,$F$6:$F$35,IF(F27="창고이전 입고","창고이전 출고","창고이전 입고"),$G$6:$G$35,G27,$E$6:$E$35,I27,$I$6:$I$35,E27,$J$6:$J$35,"유효 기록",$O$6:$O$35,"이상 없음"),COUNTIFS($H$6:$H$35,H27,$D$6:$D$35,D27,$N$6:$N$35,N27,$F$6:$F$35,IF(F27="창고이전 입고","창고이전 출고","창고이전 입고"),$G$6:$G$35,G27,$E$6:$E$35,I27,$I$6:$I$35,E27,$J$6:$J$35,"유효 기록",$O$6:$O$35,"이상 없음",$S$6:$S$35,S27))&lt;&gt;1),"조치 필요","이상 없음"),"이상 없음"))</x:f>
      </x:c>
      <x:c r="R27" s="20"/>
      <x:c r="S27" s="10"/>
    </x:row>
    <x:row r="28" ht="26" customHeight="1">
      <x:c r="A28" s="10"/>
      <x:c r="B28" s="10"/>
      <x:c r="C28" s="11"/>
      <x:c r="D28" s="10"/>
      <x:c r="E28" s="10"/>
      <x:c r="F28" s="10"/>
      <x:c r="G28" s="18"/>
      <x:c r="H28" s="10"/>
      <x:c r="I28" s="10"/>
      <x:c r="J28" s="10"/>
      <x:c r="K28" s="10"/>
      <x:c r="L28" s="10"/>
      <x:c r="M28" s="10"/>
      <x:c r="N28" s="10"/>
      <x:c r="O28" s="2" t="str">
        <x:f>IF(COUNTA(A28:N28)+COUNTA(R28:S28)=0,"",IF(OR(A28="",COUNTIFS($A$6:$A$35,A28)&lt;&gt;1,B28="",NOT(ISNUMBER(C28)),C28&lt;'사용안내'!$B$5,C28&gt;'사용안내'!$B$6,COUNTIFS('품목원장'!$A$6:$A$35,D28)&lt;&gt;1,COUNTIFS('사용안내'!$A$16:$A$18,E28)&lt;&gt;1,AND(F28&lt;&gt;"입고",F28&lt;&gt;"창고이전 입고",F28&lt;&gt;"창고이전 출고",F28&lt;&gt;"출고",F28&lt;&gt;"폐기",F28&lt;&gt;"반품 인수"),NOT(ISNUMBER(G28)),G28&lt;=0,G28&lt;&gt;INT(G28),AND(J28&lt;&gt;"유효 기록",J28&lt;&gt;"중복 행 취소"),K28="",L28="",N28="",AND(F28="반품 인수",S28=""),AND(S28&lt;&gt;"",COUNTIFS('반품과차감'!$A$6:$A$25,S28)&lt;&gt;1),AND(J28="유효 기록",COUNTIFS($B$6:$B$35,B28,$J$6:$J$35,"유효 기록")&lt;&gt;1),AND(J28="중복 행 취소",OR(M28="",R28="")),AND(OR(F28="창고이전 입고",F28="창고이전 출고"),OR(H28="",I28=E28,COUNTIFS('사용안내'!$A$16:$A$18,I28)&lt;&gt;1))),"조치 필요","이상 없음"))</x:f>
      </x:c>
      <x:c r="P28" s="19" t="str">
        <x:f>IF(COUNTA(A28:N28)+COUNTA(R28:S28)=0,"",IF(AND(O28="이상 없음",J28="유효 기록"),IF(OR(F28="입고",F28="창고이전 입고",F28="반품 인수"),G28,-G28),0))</x:f>
      </x:c>
      <x:c r="Q28" s="2" t="str">
        <x:f>IF(COUNTA(A28:N28)+COUNTA(R28:S28)=0,"",IF(AND(J28="유효 기록",OR(F28="창고이전 입고",F28="창고이전 출고")),IF(OR(O28&lt;&gt;"이상 없음",IF(S28="",COUNTIFS($H$6:$H$35,H28,$D$6:$D$35,D28,$N$6:$N$35,N28,$F$6:$F$35,IF(F28="창고이전 입고","창고이전 출고","창고이전 입고"),$G$6:$G$35,G28,$E$6:$E$35,I28,$I$6:$I$35,E28,$J$6:$J$35,"유효 기록",$O$6:$O$35,"이상 없음"),COUNTIFS($H$6:$H$35,H28,$D$6:$D$35,D28,$N$6:$N$35,N28,$F$6:$F$35,IF(F28="창고이전 입고","창고이전 출고","창고이전 입고"),$G$6:$G$35,G28,$E$6:$E$35,I28,$I$6:$I$35,E28,$J$6:$J$35,"유효 기록",$O$6:$O$35,"이상 없음",$S$6:$S$35,S28))&lt;&gt;1),"조치 필요","이상 없음"),"이상 없음"))</x:f>
      </x:c>
      <x:c r="R28" s="20"/>
      <x:c r="S28" s="10"/>
    </x:row>
    <x:row r="29" ht="26" customHeight="1">
      <x:c r="A29" s="10"/>
      <x:c r="B29" s="10"/>
      <x:c r="C29" s="11"/>
      <x:c r="D29" s="10"/>
      <x:c r="E29" s="10"/>
      <x:c r="F29" s="10"/>
      <x:c r="G29" s="18"/>
      <x:c r="H29" s="10"/>
      <x:c r="I29" s="10"/>
      <x:c r="J29" s="10"/>
      <x:c r="K29" s="10"/>
      <x:c r="L29" s="10"/>
      <x:c r="M29" s="10"/>
      <x:c r="N29" s="10"/>
      <x:c r="O29" s="2" t="str">
        <x:f>IF(COUNTA(A29:N29)+COUNTA(R29:S29)=0,"",IF(OR(A29="",COUNTIFS($A$6:$A$35,A29)&lt;&gt;1,B29="",NOT(ISNUMBER(C29)),C29&lt;'사용안내'!$B$5,C29&gt;'사용안내'!$B$6,COUNTIFS('품목원장'!$A$6:$A$35,D29)&lt;&gt;1,COUNTIFS('사용안내'!$A$16:$A$18,E29)&lt;&gt;1,AND(F29&lt;&gt;"입고",F29&lt;&gt;"창고이전 입고",F29&lt;&gt;"창고이전 출고",F29&lt;&gt;"출고",F29&lt;&gt;"폐기",F29&lt;&gt;"반품 인수"),NOT(ISNUMBER(G29)),G29&lt;=0,G29&lt;&gt;INT(G29),AND(J29&lt;&gt;"유효 기록",J29&lt;&gt;"중복 행 취소"),K29="",L29="",N29="",AND(F29="반품 인수",S29=""),AND(S29&lt;&gt;"",COUNTIFS('반품과차감'!$A$6:$A$25,S29)&lt;&gt;1),AND(J29="유효 기록",COUNTIFS($B$6:$B$35,B29,$J$6:$J$35,"유효 기록")&lt;&gt;1),AND(J29="중복 행 취소",OR(M29="",R29="")),AND(OR(F29="창고이전 입고",F29="창고이전 출고"),OR(H29="",I29=E29,COUNTIFS('사용안내'!$A$16:$A$18,I29)&lt;&gt;1))),"조치 필요","이상 없음"))</x:f>
      </x:c>
      <x:c r="P29" s="19" t="str">
        <x:f>IF(COUNTA(A29:N29)+COUNTA(R29:S29)=0,"",IF(AND(O29="이상 없음",J29="유효 기록"),IF(OR(F29="입고",F29="창고이전 입고",F29="반품 인수"),G29,-G29),0))</x:f>
      </x:c>
      <x:c r="Q29" s="2" t="str">
        <x:f>IF(COUNTA(A29:N29)+COUNTA(R29:S29)=0,"",IF(AND(J29="유효 기록",OR(F29="창고이전 입고",F29="창고이전 출고")),IF(OR(O29&lt;&gt;"이상 없음",IF(S29="",COUNTIFS($H$6:$H$35,H29,$D$6:$D$35,D29,$N$6:$N$35,N29,$F$6:$F$35,IF(F29="창고이전 입고","창고이전 출고","창고이전 입고"),$G$6:$G$35,G29,$E$6:$E$35,I29,$I$6:$I$35,E29,$J$6:$J$35,"유효 기록",$O$6:$O$35,"이상 없음"),COUNTIFS($H$6:$H$35,H29,$D$6:$D$35,D29,$N$6:$N$35,N29,$F$6:$F$35,IF(F29="창고이전 입고","창고이전 출고","창고이전 입고"),$G$6:$G$35,G29,$E$6:$E$35,I29,$I$6:$I$35,E29,$J$6:$J$35,"유효 기록",$O$6:$O$35,"이상 없음",$S$6:$S$35,S29))&lt;&gt;1),"조치 필요","이상 없음"),"이상 없음"))</x:f>
      </x:c>
      <x:c r="R29" s="20"/>
      <x:c r="S29" s="10"/>
    </x:row>
    <x:row r="30" ht="26" customHeight="1">
      <x:c r="A30" s="10"/>
      <x:c r="B30" s="10"/>
      <x:c r="C30" s="11"/>
      <x:c r="D30" s="10"/>
      <x:c r="E30" s="10"/>
      <x:c r="F30" s="10"/>
      <x:c r="G30" s="18"/>
      <x:c r="H30" s="10"/>
      <x:c r="I30" s="10"/>
      <x:c r="J30" s="10"/>
      <x:c r="K30" s="10"/>
      <x:c r="L30" s="10"/>
      <x:c r="M30" s="10"/>
      <x:c r="N30" s="10"/>
      <x:c r="O30" s="2" t="str">
        <x:f>IF(COUNTA(A30:N30)+COUNTA(R30:S30)=0,"",IF(OR(A30="",COUNTIFS($A$6:$A$35,A30)&lt;&gt;1,B30="",NOT(ISNUMBER(C30)),C30&lt;'사용안내'!$B$5,C30&gt;'사용안내'!$B$6,COUNTIFS('품목원장'!$A$6:$A$35,D30)&lt;&gt;1,COUNTIFS('사용안내'!$A$16:$A$18,E30)&lt;&gt;1,AND(F30&lt;&gt;"입고",F30&lt;&gt;"창고이전 입고",F30&lt;&gt;"창고이전 출고",F30&lt;&gt;"출고",F30&lt;&gt;"폐기",F30&lt;&gt;"반품 인수"),NOT(ISNUMBER(G30)),G30&lt;=0,G30&lt;&gt;INT(G30),AND(J30&lt;&gt;"유효 기록",J30&lt;&gt;"중복 행 취소"),K30="",L30="",N30="",AND(F30="반품 인수",S30=""),AND(S30&lt;&gt;"",COUNTIFS('반품과차감'!$A$6:$A$25,S30)&lt;&gt;1),AND(J30="유효 기록",COUNTIFS($B$6:$B$35,B30,$J$6:$J$35,"유효 기록")&lt;&gt;1),AND(J30="중복 행 취소",OR(M30="",R30="")),AND(OR(F30="창고이전 입고",F30="창고이전 출고"),OR(H30="",I30=E30,COUNTIFS('사용안내'!$A$16:$A$18,I30)&lt;&gt;1))),"조치 필요","이상 없음"))</x:f>
      </x:c>
      <x:c r="P30" s="19" t="str">
        <x:f>IF(COUNTA(A30:N30)+COUNTA(R30:S30)=0,"",IF(AND(O30="이상 없음",J30="유효 기록"),IF(OR(F30="입고",F30="창고이전 입고",F30="반품 인수"),G30,-G30),0))</x:f>
      </x:c>
      <x:c r="Q30" s="2" t="str">
        <x:f>IF(COUNTA(A30:N30)+COUNTA(R30:S30)=0,"",IF(AND(J30="유효 기록",OR(F30="창고이전 입고",F30="창고이전 출고")),IF(OR(O30&lt;&gt;"이상 없음",IF(S30="",COUNTIFS($H$6:$H$35,H30,$D$6:$D$35,D30,$N$6:$N$35,N30,$F$6:$F$35,IF(F30="창고이전 입고","창고이전 출고","창고이전 입고"),$G$6:$G$35,G30,$E$6:$E$35,I30,$I$6:$I$35,E30,$J$6:$J$35,"유효 기록",$O$6:$O$35,"이상 없음"),COUNTIFS($H$6:$H$35,H30,$D$6:$D$35,D30,$N$6:$N$35,N30,$F$6:$F$35,IF(F30="창고이전 입고","창고이전 출고","창고이전 입고"),$G$6:$G$35,G30,$E$6:$E$35,I30,$I$6:$I$35,E30,$J$6:$J$35,"유효 기록",$O$6:$O$35,"이상 없음",$S$6:$S$35,S30))&lt;&gt;1),"조치 필요","이상 없음"),"이상 없음"))</x:f>
      </x:c>
      <x:c r="R30" s="20"/>
      <x:c r="S30" s="10"/>
    </x:row>
    <x:row r="31" ht="26" customHeight="1">
      <x:c r="A31" s="10"/>
      <x:c r="B31" s="10"/>
      <x:c r="C31" s="11"/>
      <x:c r="D31" s="10"/>
      <x:c r="E31" s="10"/>
      <x:c r="F31" s="10"/>
      <x:c r="G31" s="18"/>
      <x:c r="H31" s="10"/>
      <x:c r="I31" s="10"/>
      <x:c r="J31" s="10"/>
      <x:c r="K31" s="10"/>
      <x:c r="L31" s="10"/>
      <x:c r="M31" s="10"/>
      <x:c r="N31" s="10"/>
      <x:c r="O31" s="2" t="str">
        <x:f>IF(COUNTA(A31:N31)+COUNTA(R31:S31)=0,"",IF(OR(A31="",COUNTIFS($A$6:$A$35,A31)&lt;&gt;1,B31="",NOT(ISNUMBER(C31)),C31&lt;'사용안내'!$B$5,C31&gt;'사용안내'!$B$6,COUNTIFS('품목원장'!$A$6:$A$35,D31)&lt;&gt;1,COUNTIFS('사용안내'!$A$16:$A$18,E31)&lt;&gt;1,AND(F31&lt;&gt;"입고",F31&lt;&gt;"창고이전 입고",F31&lt;&gt;"창고이전 출고",F31&lt;&gt;"출고",F31&lt;&gt;"폐기",F31&lt;&gt;"반품 인수"),NOT(ISNUMBER(G31)),G31&lt;=0,G31&lt;&gt;INT(G31),AND(J31&lt;&gt;"유효 기록",J31&lt;&gt;"중복 행 취소"),K31="",L31="",N31="",AND(F31="반품 인수",S31=""),AND(S31&lt;&gt;"",COUNTIFS('반품과차감'!$A$6:$A$25,S31)&lt;&gt;1),AND(J31="유효 기록",COUNTIFS($B$6:$B$35,B31,$J$6:$J$35,"유효 기록")&lt;&gt;1),AND(J31="중복 행 취소",OR(M31="",R31="")),AND(OR(F31="창고이전 입고",F31="창고이전 출고"),OR(H31="",I31=E31,COUNTIFS('사용안내'!$A$16:$A$18,I31)&lt;&gt;1))),"조치 필요","이상 없음"))</x:f>
      </x:c>
      <x:c r="P31" s="19" t="str">
        <x:f>IF(COUNTA(A31:N31)+COUNTA(R31:S31)=0,"",IF(AND(O31="이상 없음",J31="유효 기록"),IF(OR(F31="입고",F31="창고이전 입고",F31="반품 인수"),G31,-G31),0))</x:f>
      </x:c>
      <x:c r="Q31" s="2" t="str">
        <x:f>IF(COUNTA(A31:N31)+COUNTA(R31:S31)=0,"",IF(AND(J31="유효 기록",OR(F31="창고이전 입고",F31="창고이전 출고")),IF(OR(O31&lt;&gt;"이상 없음",IF(S31="",COUNTIFS($H$6:$H$35,H31,$D$6:$D$35,D31,$N$6:$N$35,N31,$F$6:$F$35,IF(F31="창고이전 입고","창고이전 출고","창고이전 입고"),$G$6:$G$35,G31,$E$6:$E$35,I31,$I$6:$I$35,E31,$J$6:$J$35,"유효 기록",$O$6:$O$35,"이상 없음"),COUNTIFS($H$6:$H$35,H31,$D$6:$D$35,D31,$N$6:$N$35,N31,$F$6:$F$35,IF(F31="창고이전 입고","창고이전 출고","창고이전 입고"),$G$6:$G$35,G31,$E$6:$E$35,I31,$I$6:$I$35,E31,$J$6:$J$35,"유효 기록",$O$6:$O$35,"이상 없음",$S$6:$S$35,S31))&lt;&gt;1),"조치 필요","이상 없음"),"이상 없음"))</x:f>
      </x:c>
      <x:c r="R31" s="20"/>
      <x:c r="S31" s="10"/>
    </x:row>
    <x:row r="32" ht="26" customHeight="1">
      <x:c r="A32" s="10"/>
      <x:c r="B32" s="10"/>
      <x:c r="C32" s="11"/>
      <x:c r="D32" s="10"/>
      <x:c r="E32" s="10"/>
      <x:c r="F32" s="10"/>
      <x:c r="G32" s="18"/>
      <x:c r="H32" s="10"/>
      <x:c r="I32" s="10"/>
      <x:c r="J32" s="10"/>
      <x:c r="K32" s="10"/>
      <x:c r="L32" s="10"/>
      <x:c r="M32" s="10"/>
      <x:c r="N32" s="10"/>
      <x:c r="O32" s="2" t="str">
        <x:f>IF(COUNTA(A32:N32)+COUNTA(R32:S32)=0,"",IF(OR(A32="",COUNTIFS($A$6:$A$35,A32)&lt;&gt;1,B32="",NOT(ISNUMBER(C32)),C32&lt;'사용안내'!$B$5,C32&gt;'사용안내'!$B$6,COUNTIFS('품목원장'!$A$6:$A$35,D32)&lt;&gt;1,COUNTIFS('사용안내'!$A$16:$A$18,E32)&lt;&gt;1,AND(F32&lt;&gt;"입고",F32&lt;&gt;"창고이전 입고",F32&lt;&gt;"창고이전 출고",F32&lt;&gt;"출고",F32&lt;&gt;"폐기",F32&lt;&gt;"반품 인수"),NOT(ISNUMBER(G32)),G32&lt;=0,G32&lt;&gt;INT(G32),AND(J32&lt;&gt;"유효 기록",J32&lt;&gt;"중복 행 취소"),K32="",L32="",N32="",AND(F32="반품 인수",S32=""),AND(S32&lt;&gt;"",COUNTIFS('반품과차감'!$A$6:$A$25,S32)&lt;&gt;1),AND(J32="유효 기록",COUNTIFS($B$6:$B$35,B32,$J$6:$J$35,"유효 기록")&lt;&gt;1),AND(J32="중복 행 취소",OR(M32="",R32="")),AND(OR(F32="창고이전 입고",F32="창고이전 출고"),OR(H32="",I32=E32,COUNTIFS('사용안내'!$A$16:$A$18,I32)&lt;&gt;1))),"조치 필요","이상 없음"))</x:f>
      </x:c>
      <x:c r="P32" s="19" t="str">
        <x:f>IF(COUNTA(A32:N32)+COUNTA(R32:S32)=0,"",IF(AND(O32="이상 없음",J32="유효 기록"),IF(OR(F32="입고",F32="창고이전 입고",F32="반품 인수"),G32,-G32),0))</x:f>
      </x:c>
      <x:c r="Q32" s="2" t="str">
        <x:f>IF(COUNTA(A32:N32)+COUNTA(R32:S32)=0,"",IF(AND(J32="유효 기록",OR(F32="창고이전 입고",F32="창고이전 출고")),IF(OR(O32&lt;&gt;"이상 없음",IF(S32="",COUNTIFS($H$6:$H$35,H32,$D$6:$D$35,D32,$N$6:$N$35,N32,$F$6:$F$35,IF(F32="창고이전 입고","창고이전 출고","창고이전 입고"),$G$6:$G$35,G32,$E$6:$E$35,I32,$I$6:$I$35,E32,$J$6:$J$35,"유효 기록",$O$6:$O$35,"이상 없음"),COUNTIFS($H$6:$H$35,H32,$D$6:$D$35,D32,$N$6:$N$35,N32,$F$6:$F$35,IF(F32="창고이전 입고","창고이전 출고","창고이전 입고"),$G$6:$G$35,G32,$E$6:$E$35,I32,$I$6:$I$35,E32,$J$6:$J$35,"유효 기록",$O$6:$O$35,"이상 없음",$S$6:$S$35,S32))&lt;&gt;1),"조치 필요","이상 없음"),"이상 없음"))</x:f>
      </x:c>
      <x:c r="R32" s="20"/>
      <x:c r="S32" s="10"/>
    </x:row>
    <x:row r="33" ht="26" customHeight="1">
      <x:c r="A33" s="10"/>
      <x:c r="B33" s="10"/>
      <x:c r="C33" s="11"/>
      <x:c r="D33" s="10"/>
      <x:c r="E33" s="10"/>
      <x:c r="F33" s="10"/>
      <x:c r="G33" s="18"/>
      <x:c r="H33" s="10"/>
      <x:c r="I33" s="10"/>
      <x:c r="J33" s="10"/>
      <x:c r="K33" s="10"/>
      <x:c r="L33" s="10"/>
      <x:c r="M33" s="10"/>
      <x:c r="N33" s="10"/>
      <x:c r="O33" s="2" t="str">
        <x:f>IF(COUNTA(A33:N33)+COUNTA(R33:S33)=0,"",IF(OR(A33="",COUNTIFS($A$6:$A$35,A33)&lt;&gt;1,B33="",NOT(ISNUMBER(C33)),C33&lt;'사용안내'!$B$5,C33&gt;'사용안내'!$B$6,COUNTIFS('품목원장'!$A$6:$A$35,D33)&lt;&gt;1,COUNTIFS('사용안내'!$A$16:$A$18,E33)&lt;&gt;1,AND(F33&lt;&gt;"입고",F33&lt;&gt;"창고이전 입고",F33&lt;&gt;"창고이전 출고",F33&lt;&gt;"출고",F33&lt;&gt;"폐기",F33&lt;&gt;"반품 인수"),NOT(ISNUMBER(G33)),G33&lt;=0,G33&lt;&gt;INT(G33),AND(J33&lt;&gt;"유효 기록",J33&lt;&gt;"중복 행 취소"),K33="",L33="",N33="",AND(F33="반품 인수",S33=""),AND(S33&lt;&gt;"",COUNTIFS('반품과차감'!$A$6:$A$25,S33)&lt;&gt;1),AND(J33="유효 기록",COUNTIFS($B$6:$B$35,B33,$J$6:$J$35,"유효 기록")&lt;&gt;1),AND(J33="중복 행 취소",OR(M33="",R33="")),AND(OR(F33="창고이전 입고",F33="창고이전 출고"),OR(H33="",I33=E33,COUNTIFS('사용안내'!$A$16:$A$18,I33)&lt;&gt;1))),"조치 필요","이상 없음"))</x:f>
      </x:c>
      <x:c r="P33" s="19" t="str">
        <x:f>IF(COUNTA(A33:N33)+COUNTA(R33:S33)=0,"",IF(AND(O33="이상 없음",J33="유효 기록"),IF(OR(F33="입고",F33="창고이전 입고",F33="반품 인수"),G33,-G33),0))</x:f>
      </x:c>
      <x:c r="Q33" s="2" t="str">
        <x:f>IF(COUNTA(A33:N33)+COUNTA(R33:S33)=0,"",IF(AND(J33="유효 기록",OR(F33="창고이전 입고",F33="창고이전 출고")),IF(OR(O33&lt;&gt;"이상 없음",IF(S33="",COUNTIFS($H$6:$H$35,H33,$D$6:$D$35,D33,$N$6:$N$35,N33,$F$6:$F$35,IF(F33="창고이전 입고","창고이전 출고","창고이전 입고"),$G$6:$G$35,G33,$E$6:$E$35,I33,$I$6:$I$35,E33,$J$6:$J$35,"유효 기록",$O$6:$O$35,"이상 없음"),COUNTIFS($H$6:$H$35,H33,$D$6:$D$35,D33,$N$6:$N$35,N33,$F$6:$F$35,IF(F33="창고이전 입고","창고이전 출고","창고이전 입고"),$G$6:$G$35,G33,$E$6:$E$35,I33,$I$6:$I$35,E33,$J$6:$J$35,"유효 기록",$O$6:$O$35,"이상 없음",$S$6:$S$35,S33))&lt;&gt;1),"조치 필요","이상 없음"),"이상 없음"))</x:f>
      </x:c>
      <x:c r="R33" s="20"/>
      <x:c r="S33" s="10"/>
    </x:row>
    <x:row r="34" ht="26" customHeight="1">
      <x:c r="A34" s="10"/>
      <x:c r="B34" s="10"/>
      <x:c r="C34" s="11"/>
      <x:c r="D34" s="10"/>
      <x:c r="E34" s="10"/>
      <x:c r="F34" s="10"/>
      <x:c r="G34" s="18"/>
      <x:c r="H34" s="10"/>
      <x:c r="I34" s="10"/>
      <x:c r="J34" s="10"/>
      <x:c r="K34" s="10"/>
      <x:c r="L34" s="10"/>
      <x:c r="M34" s="10"/>
      <x:c r="N34" s="10"/>
      <x:c r="O34" s="2" t="str">
        <x:f>IF(COUNTA(A34:N34)+COUNTA(R34:S34)=0,"",IF(OR(A34="",COUNTIFS($A$6:$A$35,A34)&lt;&gt;1,B34="",NOT(ISNUMBER(C34)),C34&lt;'사용안내'!$B$5,C34&gt;'사용안내'!$B$6,COUNTIFS('품목원장'!$A$6:$A$35,D34)&lt;&gt;1,COUNTIFS('사용안내'!$A$16:$A$18,E34)&lt;&gt;1,AND(F34&lt;&gt;"입고",F34&lt;&gt;"창고이전 입고",F34&lt;&gt;"창고이전 출고",F34&lt;&gt;"출고",F34&lt;&gt;"폐기",F34&lt;&gt;"반품 인수"),NOT(ISNUMBER(G34)),G34&lt;=0,G34&lt;&gt;INT(G34),AND(J34&lt;&gt;"유효 기록",J34&lt;&gt;"중복 행 취소"),K34="",L34="",N34="",AND(F34="반품 인수",S34=""),AND(S34&lt;&gt;"",COUNTIFS('반품과차감'!$A$6:$A$25,S34)&lt;&gt;1),AND(J34="유효 기록",COUNTIFS($B$6:$B$35,B34,$J$6:$J$35,"유효 기록")&lt;&gt;1),AND(J34="중복 행 취소",OR(M34="",R34="")),AND(OR(F34="창고이전 입고",F34="창고이전 출고"),OR(H34="",I34=E34,COUNTIFS('사용안내'!$A$16:$A$18,I34)&lt;&gt;1))),"조치 필요","이상 없음"))</x:f>
      </x:c>
      <x:c r="P34" s="19" t="str">
        <x:f>IF(COUNTA(A34:N34)+COUNTA(R34:S34)=0,"",IF(AND(O34="이상 없음",J34="유효 기록"),IF(OR(F34="입고",F34="창고이전 입고",F34="반품 인수"),G34,-G34),0))</x:f>
      </x:c>
      <x:c r="Q34" s="2" t="str">
        <x:f>IF(COUNTA(A34:N34)+COUNTA(R34:S34)=0,"",IF(AND(J34="유효 기록",OR(F34="창고이전 입고",F34="창고이전 출고")),IF(OR(O34&lt;&gt;"이상 없음",IF(S34="",COUNTIFS($H$6:$H$35,H34,$D$6:$D$35,D34,$N$6:$N$35,N34,$F$6:$F$35,IF(F34="창고이전 입고","창고이전 출고","창고이전 입고"),$G$6:$G$35,G34,$E$6:$E$35,I34,$I$6:$I$35,E34,$J$6:$J$35,"유효 기록",$O$6:$O$35,"이상 없음"),COUNTIFS($H$6:$H$35,H34,$D$6:$D$35,D34,$N$6:$N$35,N34,$F$6:$F$35,IF(F34="창고이전 입고","창고이전 출고","창고이전 입고"),$G$6:$G$35,G34,$E$6:$E$35,I34,$I$6:$I$35,E34,$J$6:$J$35,"유효 기록",$O$6:$O$35,"이상 없음",$S$6:$S$35,S34))&lt;&gt;1),"조치 필요","이상 없음"),"이상 없음"))</x:f>
      </x:c>
      <x:c r="R34" s="20"/>
      <x:c r="S34" s="10"/>
    </x:row>
    <x:row r="35" ht="26" customHeight="1">
      <x:c r="A35" s="10"/>
      <x:c r="B35" s="10"/>
      <x:c r="C35" s="11"/>
      <x:c r="D35" s="10"/>
      <x:c r="E35" s="10"/>
      <x:c r="F35" s="10"/>
      <x:c r="G35" s="18"/>
      <x:c r="H35" s="10"/>
      <x:c r="I35" s="10"/>
      <x:c r="J35" s="10"/>
      <x:c r="K35" s="10"/>
      <x:c r="L35" s="10"/>
      <x:c r="M35" s="10"/>
      <x:c r="N35" s="10"/>
      <x:c r="O35" s="2" t="str">
        <x:f>IF(COUNTA(A35:N35)+COUNTA(R35:S35)=0,"",IF(OR(A35="",COUNTIFS($A$6:$A$35,A35)&lt;&gt;1,B35="",NOT(ISNUMBER(C35)),C35&lt;'사용안내'!$B$5,C35&gt;'사용안내'!$B$6,COUNTIFS('품목원장'!$A$6:$A$35,D35)&lt;&gt;1,COUNTIFS('사용안내'!$A$16:$A$18,E35)&lt;&gt;1,AND(F35&lt;&gt;"입고",F35&lt;&gt;"창고이전 입고",F35&lt;&gt;"창고이전 출고",F35&lt;&gt;"출고",F35&lt;&gt;"폐기",F35&lt;&gt;"반품 인수"),NOT(ISNUMBER(G35)),G35&lt;=0,G35&lt;&gt;INT(G35),AND(J35&lt;&gt;"유효 기록",J35&lt;&gt;"중복 행 취소"),K35="",L35="",N35="",AND(F35="반품 인수",S35=""),AND(S35&lt;&gt;"",COUNTIFS('반품과차감'!$A$6:$A$25,S35)&lt;&gt;1),AND(J35="유효 기록",COUNTIFS($B$6:$B$35,B35,$J$6:$J$35,"유효 기록")&lt;&gt;1),AND(J35="중복 행 취소",OR(M35="",R35="")),AND(OR(F35="창고이전 입고",F35="창고이전 출고"),OR(H35="",I35=E35,COUNTIFS('사용안내'!$A$16:$A$18,I35)&lt;&gt;1))),"조치 필요","이상 없음"))</x:f>
      </x:c>
      <x:c r="P35" s="19" t="str">
        <x:f>IF(COUNTA(A35:N35)+COUNTA(R35:S35)=0,"",IF(AND(O35="이상 없음",J35="유효 기록"),IF(OR(F35="입고",F35="창고이전 입고",F35="반품 인수"),G35,-G35),0))</x:f>
      </x:c>
      <x:c r="Q35" s="2" t="str">
        <x:f>IF(COUNTA(A35:N35)+COUNTA(R35:S35)=0,"",IF(AND(J35="유효 기록",OR(F35="창고이전 입고",F35="창고이전 출고")),IF(OR(O35&lt;&gt;"이상 없음",IF(S35="",COUNTIFS($H$6:$H$35,H35,$D$6:$D$35,D35,$N$6:$N$35,N35,$F$6:$F$35,IF(F35="창고이전 입고","창고이전 출고","창고이전 입고"),$G$6:$G$35,G35,$E$6:$E$35,I35,$I$6:$I$35,E35,$J$6:$J$35,"유효 기록",$O$6:$O$35,"이상 없음"),COUNTIFS($H$6:$H$35,H35,$D$6:$D$35,D35,$N$6:$N$35,N35,$F$6:$F$35,IF(F35="창고이전 입고","창고이전 출고","창고이전 입고"),$G$6:$G$35,G35,$E$6:$E$35,I35,$I$6:$I$35,E35,$J$6:$J$35,"유효 기록",$O$6:$O$35,"이상 없음",$S$6:$S$35,S35))&lt;&gt;1),"조치 필요","이상 없음"),"이상 없음"))</x:f>
      </x:c>
      <x:c r="R35" s="20"/>
      <x:c r="S35" s="10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</x:sheetData>
  <x:conditionalFormatting sqref="O6:O35">
    <x:cfRule type="containsText" dxfId="1" priority="1" operator="containsText" text="조치 필요"/>
  </x:conditionalFormatting>
  <x:conditionalFormatting sqref="Q6:Q35">
    <x:cfRule type="containsText" dxfId="2" priority="2" operator="containsText" text="조치 필요"/>
  </x:conditionalFormatting>
  <x:dataValidations count="4">
    <x:dataValidation type="list" sqref="F6:F35">
      <x:formula1>"입고,창고이전 입고,창고이전 출고,출고,폐기,반품 인수"</x:formula1>
    </x:dataValidation>
    <x:dataValidation type="list" sqref="J6:J35">
      <x:formula1>"유효 기록,중복 행 취소"</x:formula1>
    </x:dataValidation>
    <x:dataValidation type="list" sqref="E6:E35">
      <x:formula1>"A-STD,B-STD,A-Q"</x:formula1>
    </x:dataValidation>
    <x:dataValidation type="whole" operator="between" sqref="G6:G35">
      <x:formula1>1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b61f853ad8e439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4" t="str">
        <x:v>반품과차감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7" t="str">
        <x:v>첫 판. 방법2026-10-19. 2027년 일월 가상 자료.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8" customHeight="1">
      <x:c r="A5" s="15" t="str">
        <x:v>반품 식별자</x:v>
      </x:c>
      <x:c r="B5" s="15" t="str">
        <x:v>품목 식별자</x:v>
      </x:c>
      <x:c r="C5" s="15" t="str">
        <x:v>격리 위치</x:v>
      </x:c>
      <x:c r="D5" s="15" t="str">
        <x:v>인수 수량</x:v>
      </x:c>
      <x:c r="E5" s="15" t="str">
        <x:v>복귀 수량</x:v>
      </x:c>
      <x:c r="F5" s="15" t="str">
        <x:v>폐기 수량</x:v>
      </x:c>
      <x:c r="G5" s="15" t="str">
        <x:v>승인 차감 수량</x:v>
      </x:c>
      <x:c r="H5" s="15" t="str">
        <x:v>참고 단가</x:v>
      </x:c>
      <x:c r="I5" s="15" t="str">
        <x:v>차감 문서</x:v>
      </x:c>
      <x:c r="J5" s="15" t="str">
        <x:v>재무 담당</x:v>
      </x:c>
      <x:c r="K5" s="15" t="str">
        <x:v>처분 참조</x:v>
      </x:c>
      <x:c r="L5" s="15" t="str">
        <x:v>문서일</x:v>
      </x:c>
      <x:c r="M5" s="15" t="str">
        <x:v>미결 차감 수량</x:v>
      </x:c>
      <x:c r="N5" s="15" t="str">
        <x:v>미결 참고 금액</x:v>
      </x:c>
      <x:c r="O5" s="15" t="str">
        <x:v>처분 수량 차이</x:v>
      </x:c>
      <x:c r="P5" s="15" t="str">
        <x:v>입력 오류</x:v>
      </x:c>
      <x:c r="Q5" s="15" t="str">
        <x:v>입출고 수량 차이</x:v>
      </x:c>
    </x:row>
    <x:row r="6" ht="26" customHeight="1">
      <x:c r="A6" s="10" t="str">
        <x:v>RMA-01</x:v>
      </x:c>
      <x:c r="B6" s="10" t="str">
        <x:v>KIT-02</x:v>
      </x:c>
      <x:c r="C6" s="10" t="str">
        <x:v>A-Q</x:v>
      </x:c>
      <x:c r="D6" s="10" t="n">
        <x:v>12</x:v>
      </x:c>
      <x:c r="E6" s="10" t="n">
        <x:v>5</x:v>
      </x:c>
      <x:c r="F6" s="10" t="n">
        <x:v>7</x:v>
      </x:c>
      <x:c r="G6" s="10" t="n">
        <x:v>4</x:v>
      </x:c>
      <x:c r="H6" s="21" t="n">
        <x:f>IF(COUNTA(A6:G6)+COUNTA(I6:L6)=0,"",IF(COUNTIFS('품목원장'!$A$6:$A$35,B6,'품목원장'!$I$6:$I$35,"이상 없음")=1,INDEX('품목원장'!$D$6:$D$35,MATCH(B6,'품목원장'!$A$6:$A$35,0)),""))</x:f>
        <x:v>45000</x:v>
      </x:c>
      <x:c r="I6" s="10" t="str">
        <x:v>CN-04</x:v>
      </x:c>
      <x:c r="J6" s="10" t="str">
        <x:v>FIN-1</x:v>
      </x:c>
      <x:c r="K6" s="10" t="str">
        <x:v>DISP-5-7</x:v>
      </x:c>
      <x:c r="L6" s="11" t="d">
        <x:v>2027-01-25T00:00:00.000Z</x:v>
      </x:c>
      <x:c r="M6" s="2" t="n">
        <x:f>IF(COUNTA(A6:G6)+COUNTA(I6:L6)=0,"",IF(AND(ISNUMBER(F6),ISNUMBER(G6)),F6-G6,""))</x:f>
        <x:v>3</x:v>
      </x:c>
      <x:c r="N6" s="21" t="n">
        <x:f>IF(COUNTA(A6:G6)+COUNTA(I6:L6)=0,"",IF(AND(ISNUMBER(M6),ISNUMBER(H6)),M6*H6,""))</x:f>
        <x:v>135000</x:v>
      </x:c>
      <x:c r="O6" s="2" t="n">
        <x:f>IF(COUNTA(A6:G6)+COUNTA(I6:L6)=0,"",IF(COUNT(D6:G6)=4,D6-E6-F6,""))</x:f>
        <x:v>0</x:v>
      </x:c>
      <x:c r="P6" s="2" t="str">
        <x:f>IF(COUNTA(A6:G6)+COUNTA(I6:L6)=0,"",IF(OR(A6="",COUNTIFS($A$6:$A$25,A6)&lt;&gt;1,B6="",COUNTIFS('품목원장'!$A$6:$A$35,B6,'품목원장'!$I$6:$I$35,"이상 없음")&lt;&gt;1,C6&lt;&gt;"A-Q",COUNT(D6:G6)&lt;&gt;4,D6&lt;=0,E6&lt;0,F6&lt;0,G6&lt;0,G6&gt;F6,D6&lt;&gt;INT(D6),E6&lt;&gt;INT(E6),F6&lt;&gt;INT(F6),G6&lt;&gt;INT(G6),NOT(ISNUMBER(H6)),K6="",O6&lt;&gt;0,AND(G6&gt;0,OR(I6="",COUNTIFS($I$6:$I$25,I6)&lt;&gt;1,J6="",NOT(ISNUMBER(L6)),L6&lt;'사용안내'!$B$5,L6&gt;'사용안내'!$B$6))),"조치 필요","이상 없음"))</x:f>
        <x:v>이상 없음</x:v>
      </x:c>
      <x:c r="Q6" s="2" t="n">
        <x:f>IF(COUNTA(A6:G6)+COUNTA(I6:L6)=0,"",IF(COUNT(D6:G6)=4,ABS(D6-SUMIFS('입출고명세'!$G$6:$G$35,'입출고명세'!$D$6:$D$35,B6,'입출고명세'!$E$6:$E$35,C6,'입출고명세'!$F$6:$F$35,"반품 인수",'입출고명세'!$J$6:$J$35,"유효 기록",'입출고명세'!$O$6:$O$35,"이상 없음",'입출고명세'!$S$6:$S$35,A6))+ABS(E6-SUMIFS('입출고명세'!$G$6:$G$35,'입출고명세'!$D$6:$D$35,B6,'입출고명세'!$E$6:$E$35,C6,'입출고명세'!$F$6:$F$35,"창고이전 출고",'입출고명세'!$J$6:$J$35,"유효 기록",'입출고명세'!$O$6:$O$35,"이상 없음",'입출고명세'!$S$6:$S$35,A6))+ABS(F6-SUMIFS('입출고명세'!$G$6:$G$35,'입출고명세'!$D$6:$D$35,B6,'입출고명세'!$E$6:$E$35,C6,'입출고명세'!$F$6:$F$35,"폐기",'입출고명세'!$J$6:$J$35,"유효 기록",'입출고명세'!$O$6:$O$35,"이상 없음",'입출고명세'!$S$6:$S$35,A6)),""))</x:f>
        <x:v>0</x:v>
      </x:c>
    </x:row>
    <x:row r="7" ht="26" customHeight="1">
      <x:c r="A7" s="10"/>
      <x:c r="B7" s="10"/>
      <x:c r="C7" s="10"/>
      <x:c r="D7" s="10"/>
      <x:c r="E7" s="10"/>
      <x:c r="F7" s="10"/>
      <x:c r="G7" s="10"/>
      <x:c r="H7" s="21" t="str">
        <x:f>IF(COUNTA(A7:G7)+COUNTA(I7:L7)=0,"",IF(COUNTIFS('품목원장'!$A$6:$A$35,B7,'품목원장'!$I$6:$I$35,"이상 없음")=1,INDEX('품목원장'!$D$6:$D$35,MATCH(B7,'품목원장'!$A$6:$A$35,0)),""))</x:f>
      </x:c>
      <x:c r="I7" s="10"/>
      <x:c r="J7" s="10"/>
      <x:c r="K7" s="10"/>
      <x:c r="L7" s="11"/>
      <x:c r="M7" s="2" t="str">
        <x:f>IF(COUNTA(A7:G7)+COUNTA(I7:L7)=0,"",IF(AND(ISNUMBER(F7),ISNUMBER(G7)),F7-G7,""))</x:f>
      </x:c>
      <x:c r="N7" s="21" t="str">
        <x:f>IF(COUNTA(A7:G7)+COUNTA(I7:L7)=0,"",IF(AND(ISNUMBER(M7),ISNUMBER(H7)),M7*H7,""))</x:f>
      </x:c>
      <x:c r="O7" s="2" t="str">
        <x:f>IF(COUNTA(A7:G7)+COUNTA(I7:L7)=0,"",IF(COUNT(D7:G7)=4,D7-E7-F7,""))</x:f>
      </x:c>
      <x:c r="P7" s="2" t="str">
        <x:f>IF(COUNTA(A7:G7)+COUNTA(I7:L7)=0,"",IF(OR(A7="",COUNTIFS($A$6:$A$25,A7)&lt;&gt;1,B7="",COUNTIFS('품목원장'!$A$6:$A$35,B7,'품목원장'!$I$6:$I$35,"이상 없음")&lt;&gt;1,C7&lt;&gt;"A-Q",COUNT(D7:G7)&lt;&gt;4,D7&lt;=0,E7&lt;0,F7&lt;0,G7&lt;0,G7&gt;F7,D7&lt;&gt;INT(D7),E7&lt;&gt;INT(E7),F7&lt;&gt;INT(F7),G7&lt;&gt;INT(G7),NOT(ISNUMBER(H7)),K7="",O7&lt;&gt;0,AND(G7&gt;0,OR(I7="",COUNTIFS($I$6:$I$25,I7)&lt;&gt;1,J7="",NOT(ISNUMBER(L7)),L7&lt;'사용안내'!$B$5,L7&gt;'사용안내'!$B$6))),"조치 필요","이상 없음"))</x:f>
      </x:c>
      <x:c r="Q7" s="2" t="str">
        <x:f>IF(COUNTA(A7:G7)+COUNTA(I7:L7)=0,"",IF(COUNT(D7:G7)=4,ABS(D7-SUMIFS('입출고명세'!$G$6:$G$35,'입출고명세'!$D$6:$D$35,B7,'입출고명세'!$E$6:$E$35,C7,'입출고명세'!$F$6:$F$35,"반품 인수",'입출고명세'!$J$6:$J$35,"유효 기록",'입출고명세'!$O$6:$O$35,"이상 없음",'입출고명세'!$S$6:$S$35,A7))+ABS(E7-SUMIFS('입출고명세'!$G$6:$G$35,'입출고명세'!$D$6:$D$35,B7,'입출고명세'!$E$6:$E$35,C7,'입출고명세'!$F$6:$F$35,"창고이전 출고",'입출고명세'!$J$6:$J$35,"유효 기록",'입출고명세'!$O$6:$O$35,"이상 없음",'입출고명세'!$S$6:$S$35,A7))+ABS(F7-SUMIFS('입출고명세'!$G$6:$G$35,'입출고명세'!$D$6:$D$35,B7,'입출고명세'!$E$6:$E$35,C7,'입출고명세'!$F$6:$F$35,"폐기",'입출고명세'!$J$6:$J$35,"유효 기록",'입출고명세'!$O$6:$O$35,"이상 없음",'입출고명세'!$S$6:$S$35,A7)),""))</x:f>
      </x:c>
    </x:row>
    <x:row r="8" ht="26" customHeight="1">
      <x:c r="A8" s="10"/>
      <x:c r="B8" s="10"/>
      <x:c r="C8" s="10"/>
      <x:c r="D8" s="10"/>
      <x:c r="E8" s="10"/>
      <x:c r="F8" s="10"/>
      <x:c r="G8" s="10"/>
      <x:c r="H8" s="21" t="str">
        <x:f>IF(COUNTA(A8:G8)+COUNTA(I8:L8)=0,"",IF(COUNTIFS('품목원장'!$A$6:$A$35,B8,'품목원장'!$I$6:$I$35,"이상 없음")=1,INDEX('품목원장'!$D$6:$D$35,MATCH(B8,'품목원장'!$A$6:$A$35,0)),""))</x:f>
      </x:c>
      <x:c r="I8" s="10"/>
      <x:c r="J8" s="10"/>
      <x:c r="K8" s="10"/>
      <x:c r="L8" s="11"/>
      <x:c r="M8" s="2" t="str">
        <x:f>IF(COUNTA(A8:G8)+COUNTA(I8:L8)=0,"",IF(AND(ISNUMBER(F8),ISNUMBER(G8)),F8-G8,""))</x:f>
      </x:c>
      <x:c r="N8" s="21" t="str">
        <x:f>IF(COUNTA(A8:G8)+COUNTA(I8:L8)=0,"",IF(AND(ISNUMBER(M8),ISNUMBER(H8)),M8*H8,""))</x:f>
      </x:c>
      <x:c r="O8" s="2" t="str">
        <x:f>IF(COUNTA(A8:G8)+COUNTA(I8:L8)=0,"",IF(COUNT(D8:G8)=4,D8-E8-F8,""))</x:f>
      </x:c>
      <x:c r="P8" s="2" t="str">
        <x:f>IF(COUNTA(A8:G8)+COUNTA(I8:L8)=0,"",IF(OR(A8="",COUNTIFS($A$6:$A$25,A8)&lt;&gt;1,B8="",COUNTIFS('품목원장'!$A$6:$A$35,B8,'품목원장'!$I$6:$I$35,"이상 없음")&lt;&gt;1,C8&lt;&gt;"A-Q",COUNT(D8:G8)&lt;&gt;4,D8&lt;=0,E8&lt;0,F8&lt;0,G8&lt;0,G8&gt;F8,D8&lt;&gt;INT(D8),E8&lt;&gt;INT(E8),F8&lt;&gt;INT(F8),G8&lt;&gt;INT(G8),NOT(ISNUMBER(H8)),K8="",O8&lt;&gt;0,AND(G8&gt;0,OR(I8="",COUNTIFS($I$6:$I$25,I8)&lt;&gt;1,J8="",NOT(ISNUMBER(L8)),L8&lt;'사용안내'!$B$5,L8&gt;'사용안내'!$B$6))),"조치 필요","이상 없음"))</x:f>
      </x:c>
      <x:c r="Q8" s="2" t="str">
        <x:f>IF(COUNTA(A8:G8)+COUNTA(I8:L8)=0,"",IF(COUNT(D8:G8)=4,ABS(D8-SUMIFS('입출고명세'!$G$6:$G$35,'입출고명세'!$D$6:$D$35,B8,'입출고명세'!$E$6:$E$35,C8,'입출고명세'!$F$6:$F$35,"반품 인수",'입출고명세'!$J$6:$J$35,"유효 기록",'입출고명세'!$O$6:$O$35,"이상 없음",'입출고명세'!$S$6:$S$35,A8))+ABS(E8-SUMIFS('입출고명세'!$G$6:$G$35,'입출고명세'!$D$6:$D$35,B8,'입출고명세'!$E$6:$E$35,C8,'입출고명세'!$F$6:$F$35,"창고이전 출고",'입출고명세'!$J$6:$J$35,"유효 기록",'입출고명세'!$O$6:$O$35,"이상 없음",'입출고명세'!$S$6:$S$35,A8))+ABS(F8-SUMIFS('입출고명세'!$G$6:$G$35,'입출고명세'!$D$6:$D$35,B8,'입출고명세'!$E$6:$E$35,C8,'입출고명세'!$F$6:$F$35,"폐기",'입출고명세'!$J$6:$J$35,"유효 기록",'입출고명세'!$O$6:$O$35,"이상 없음",'입출고명세'!$S$6:$S$35,A8)),""))</x:f>
      </x:c>
    </x:row>
    <x:row r="9" ht="26" customHeight="1">
      <x:c r="A9" s="10"/>
      <x:c r="B9" s="10"/>
      <x:c r="C9" s="10"/>
      <x:c r="D9" s="10"/>
      <x:c r="E9" s="10"/>
      <x:c r="F9" s="10"/>
      <x:c r="G9" s="10"/>
      <x:c r="H9" s="21" t="str">
        <x:f>IF(COUNTA(A9:G9)+COUNTA(I9:L9)=0,"",IF(COUNTIFS('품목원장'!$A$6:$A$35,B9,'품목원장'!$I$6:$I$35,"이상 없음")=1,INDEX('품목원장'!$D$6:$D$35,MATCH(B9,'품목원장'!$A$6:$A$35,0)),""))</x:f>
      </x:c>
      <x:c r="I9" s="10"/>
      <x:c r="J9" s="10"/>
      <x:c r="K9" s="10"/>
      <x:c r="L9" s="11"/>
      <x:c r="M9" s="2" t="str">
        <x:f>IF(COUNTA(A9:G9)+COUNTA(I9:L9)=0,"",IF(AND(ISNUMBER(F9),ISNUMBER(G9)),F9-G9,""))</x:f>
      </x:c>
      <x:c r="N9" s="21" t="str">
        <x:f>IF(COUNTA(A9:G9)+COUNTA(I9:L9)=0,"",IF(AND(ISNUMBER(M9),ISNUMBER(H9)),M9*H9,""))</x:f>
      </x:c>
      <x:c r="O9" s="2" t="str">
        <x:f>IF(COUNTA(A9:G9)+COUNTA(I9:L9)=0,"",IF(COUNT(D9:G9)=4,D9-E9-F9,""))</x:f>
      </x:c>
      <x:c r="P9" s="2" t="str">
        <x:f>IF(COUNTA(A9:G9)+COUNTA(I9:L9)=0,"",IF(OR(A9="",COUNTIFS($A$6:$A$25,A9)&lt;&gt;1,B9="",COUNTIFS('품목원장'!$A$6:$A$35,B9,'품목원장'!$I$6:$I$35,"이상 없음")&lt;&gt;1,C9&lt;&gt;"A-Q",COUNT(D9:G9)&lt;&gt;4,D9&lt;=0,E9&lt;0,F9&lt;0,G9&lt;0,G9&gt;F9,D9&lt;&gt;INT(D9),E9&lt;&gt;INT(E9),F9&lt;&gt;INT(F9),G9&lt;&gt;INT(G9),NOT(ISNUMBER(H9)),K9="",O9&lt;&gt;0,AND(G9&gt;0,OR(I9="",COUNTIFS($I$6:$I$25,I9)&lt;&gt;1,J9="",NOT(ISNUMBER(L9)),L9&lt;'사용안내'!$B$5,L9&gt;'사용안내'!$B$6))),"조치 필요","이상 없음"))</x:f>
      </x:c>
      <x:c r="Q9" s="2" t="str">
        <x:f>IF(COUNTA(A9:G9)+COUNTA(I9:L9)=0,"",IF(COUNT(D9:G9)=4,ABS(D9-SUMIFS('입출고명세'!$G$6:$G$35,'입출고명세'!$D$6:$D$35,B9,'입출고명세'!$E$6:$E$35,C9,'입출고명세'!$F$6:$F$35,"반품 인수",'입출고명세'!$J$6:$J$35,"유효 기록",'입출고명세'!$O$6:$O$35,"이상 없음",'입출고명세'!$S$6:$S$35,A9))+ABS(E9-SUMIFS('입출고명세'!$G$6:$G$35,'입출고명세'!$D$6:$D$35,B9,'입출고명세'!$E$6:$E$35,C9,'입출고명세'!$F$6:$F$35,"창고이전 출고",'입출고명세'!$J$6:$J$35,"유효 기록",'입출고명세'!$O$6:$O$35,"이상 없음",'입출고명세'!$S$6:$S$35,A9))+ABS(F9-SUMIFS('입출고명세'!$G$6:$G$35,'입출고명세'!$D$6:$D$35,B9,'입출고명세'!$E$6:$E$35,C9,'입출고명세'!$F$6:$F$35,"폐기",'입출고명세'!$J$6:$J$35,"유효 기록",'입출고명세'!$O$6:$O$35,"이상 없음",'입출고명세'!$S$6:$S$35,A9)),""))</x:f>
      </x:c>
    </x:row>
    <x:row r="10" ht="26" customHeight="1">
      <x:c r="A10" s="10"/>
      <x:c r="B10" s="10"/>
      <x:c r="C10" s="10"/>
      <x:c r="D10" s="10"/>
      <x:c r="E10" s="10"/>
      <x:c r="F10" s="10"/>
      <x:c r="G10" s="10"/>
      <x:c r="H10" s="21" t="str">
        <x:f>IF(COUNTA(A10:G10)+COUNTA(I10:L10)=0,"",IF(COUNTIFS('품목원장'!$A$6:$A$35,B10,'품목원장'!$I$6:$I$35,"이상 없음")=1,INDEX('품목원장'!$D$6:$D$35,MATCH(B10,'품목원장'!$A$6:$A$35,0)),""))</x:f>
      </x:c>
      <x:c r="I10" s="10"/>
      <x:c r="J10" s="10"/>
      <x:c r="K10" s="10"/>
      <x:c r="L10" s="11"/>
      <x:c r="M10" s="2" t="str">
        <x:f>IF(COUNTA(A10:G10)+COUNTA(I10:L10)=0,"",IF(AND(ISNUMBER(F10),ISNUMBER(G10)),F10-G10,""))</x:f>
      </x:c>
      <x:c r="N10" s="21" t="str">
        <x:f>IF(COUNTA(A10:G10)+COUNTA(I10:L10)=0,"",IF(AND(ISNUMBER(M10),ISNUMBER(H10)),M10*H10,""))</x:f>
      </x:c>
      <x:c r="O10" s="2" t="str">
        <x:f>IF(COUNTA(A10:G10)+COUNTA(I10:L10)=0,"",IF(COUNT(D10:G10)=4,D10-E10-F10,""))</x:f>
      </x:c>
      <x:c r="P10" s="2" t="str">
        <x:f>IF(COUNTA(A10:G10)+COUNTA(I10:L10)=0,"",IF(OR(A10="",COUNTIFS($A$6:$A$25,A10)&lt;&gt;1,B10="",COUNTIFS('품목원장'!$A$6:$A$35,B10,'품목원장'!$I$6:$I$35,"이상 없음")&lt;&gt;1,C10&lt;&gt;"A-Q",COUNT(D10:G10)&lt;&gt;4,D10&lt;=0,E10&lt;0,F10&lt;0,G10&lt;0,G10&gt;F10,D10&lt;&gt;INT(D10),E10&lt;&gt;INT(E10),F10&lt;&gt;INT(F10),G10&lt;&gt;INT(G10),NOT(ISNUMBER(H10)),K10="",O10&lt;&gt;0,AND(G10&gt;0,OR(I10="",COUNTIFS($I$6:$I$25,I10)&lt;&gt;1,J10="",NOT(ISNUMBER(L10)),L10&lt;'사용안내'!$B$5,L10&gt;'사용안내'!$B$6))),"조치 필요","이상 없음"))</x:f>
      </x:c>
      <x:c r="Q10" s="2" t="str">
        <x:f>IF(COUNTA(A10:G10)+COUNTA(I10:L10)=0,"",IF(COUNT(D10:G10)=4,ABS(D10-SUMIFS('입출고명세'!$G$6:$G$35,'입출고명세'!$D$6:$D$35,B10,'입출고명세'!$E$6:$E$35,C10,'입출고명세'!$F$6:$F$35,"반품 인수",'입출고명세'!$J$6:$J$35,"유효 기록",'입출고명세'!$O$6:$O$35,"이상 없음",'입출고명세'!$S$6:$S$35,A10))+ABS(E10-SUMIFS('입출고명세'!$G$6:$G$35,'입출고명세'!$D$6:$D$35,B10,'입출고명세'!$E$6:$E$35,C10,'입출고명세'!$F$6:$F$35,"창고이전 출고",'입출고명세'!$J$6:$J$35,"유효 기록",'입출고명세'!$O$6:$O$35,"이상 없음",'입출고명세'!$S$6:$S$35,A10))+ABS(F10-SUMIFS('입출고명세'!$G$6:$G$35,'입출고명세'!$D$6:$D$35,B10,'입출고명세'!$E$6:$E$35,C10,'입출고명세'!$F$6:$F$35,"폐기",'입출고명세'!$J$6:$J$35,"유효 기록",'입출고명세'!$O$6:$O$35,"이상 없음",'입출고명세'!$S$6:$S$35,A10)),""))</x:f>
      </x:c>
    </x:row>
    <x:row r="11" ht="26" customHeight="1">
      <x:c r="A11" s="10"/>
      <x:c r="B11" s="10"/>
      <x:c r="C11" s="10"/>
      <x:c r="D11" s="10"/>
      <x:c r="E11" s="10"/>
      <x:c r="F11" s="10"/>
      <x:c r="G11" s="10"/>
      <x:c r="H11" s="21" t="str">
        <x:f>IF(COUNTA(A11:G11)+COUNTA(I11:L11)=0,"",IF(COUNTIFS('품목원장'!$A$6:$A$35,B11,'품목원장'!$I$6:$I$35,"이상 없음")=1,INDEX('품목원장'!$D$6:$D$35,MATCH(B11,'품목원장'!$A$6:$A$35,0)),""))</x:f>
      </x:c>
      <x:c r="I11" s="10"/>
      <x:c r="J11" s="10"/>
      <x:c r="K11" s="10"/>
      <x:c r="L11" s="11"/>
      <x:c r="M11" s="2" t="str">
        <x:f>IF(COUNTA(A11:G11)+COUNTA(I11:L11)=0,"",IF(AND(ISNUMBER(F11),ISNUMBER(G11)),F11-G11,""))</x:f>
      </x:c>
      <x:c r="N11" s="21" t="str">
        <x:f>IF(COUNTA(A11:G11)+COUNTA(I11:L11)=0,"",IF(AND(ISNUMBER(M11),ISNUMBER(H11)),M11*H11,""))</x:f>
      </x:c>
      <x:c r="O11" s="2" t="str">
        <x:f>IF(COUNTA(A11:G11)+COUNTA(I11:L11)=0,"",IF(COUNT(D11:G11)=4,D11-E11-F11,""))</x:f>
      </x:c>
      <x:c r="P11" s="2" t="str">
        <x:f>IF(COUNTA(A11:G11)+COUNTA(I11:L11)=0,"",IF(OR(A11="",COUNTIFS($A$6:$A$25,A11)&lt;&gt;1,B11="",COUNTIFS('품목원장'!$A$6:$A$35,B11,'품목원장'!$I$6:$I$35,"이상 없음")&lt;&gt;1,C11&lt;&gt;"A-Q",COUNT(D11:G11)&lt;&gt;4,D11&lt;=0,E11&lt;0,F11&lt;0,G11&lt;0,G11&gt;F11,D11&lt;&gt;INT(D11),E11&lt;&gt;INT(E11),F11&lt;&gt;INT(F11),G11&lt;&gt;INT(G11),NOT(ISNUMBER(H11)),K11="",O11&lt;&gt;0,AND(G11&gt;0,OR(I11="",COUNTIFS($I$6:$I$25,I11)&lt;&gt;1,J11="",NOT(ISNUMBER(L11)),L11&lt;'사용안내'!$B$5,L11&gt;'사용안내'!$B$6))),"조치 필요","이상 없음"))</x:f>
      </x:c>
      <x:c r="Q11" s="2" t="str">
        <x:f>IF(COUNTA(A11:G11)+COUNTA(I11:L11)=0,"",IF(COUNT(D11:G11)=4,ABS(D11-SUMIFS('입출고명세'!$G$6:$G$35,'입출고명세'!$D$6:$D$35,B11,'입출고명세'!$E$6:$E$35,C11,'입출고명세'!$F$6:$F$35,"반품 인수",'입출고명세'!$J$6:$J$35,"유효 기록",'입출고명세'!$O$6:$O$35,"이상 없음",'입출고명세'!$S$6:$S$35,A11))+ABS(E11-SUMIFS('입출고명세'!$G$6:$G$35,'입출고명세'!$D$6:$D$35,B11,'입출고명세'!$E$6:$E$35,C11,'입출고명세'!$F$6:$F$35,"창고이전 출고",'입출고명세'!$J$6:$J$35,"유효 기록",'입출고명세'!$O$6:$O$35,"이상 없음",'입출고명세'!$S$6:$S$35,A11))+ABS(F11-SUMIFS('입출고명세'!$G$6:$G$35,'입출고명세'!$D$6:$D$35,B11,'입출고명세'!$E$6:$E$35,C11,'입출고명세'!$F$6:$F$35,"폐기",'입출고명세'!$J$6:$J$35,"유효 기록",'입출고명세'!$O$6:$O$35,"이상 없음",'입출고명세'!$S$6:$S$35,A11)),""))</x:f>
      </x:c>
    </x:row>
    <x:row r="12" ht="26" customHeight="1">
      <x:c r="A12" s="10"/>
      <x:c r="B12" s="10"/>
      <x:c r="C12" s="10"/>
      <x:c r="D12" s="10"/>
      <x:c r="E12" s="10"/>
      <x:c r="F12" s="10"/>
      <x:c r="G12" s="10"/>
      <x:c r="H12" s="21" t="str">
        <x:f>IF(COUNTA(A12:G12)+COUNTA(I12:L12)=0,"",IF(COUNTIFS('품목원장'!$A$6:$A$35,B12,'품목원장'!$I$6:$I$35,"이상 없음")=1,INDEX('품목원장'!$D$6:$D$35,MATCH(B12,'품목원장'!$A$6:$A$35,0)),""))</x:f>
      </x:c>
      <x:c r="I12" s="10"/>
      <x:c r="J12" s="10"/>
      <x:c r="K12" s="10"/>
      <x:c r="L12" s="11"/>
      <x:c r="M12" s="2" t="str">
        <x:f>IF(COUNTA(A12:G12)+COUNTA(I12:L12)=0,"",IF(AND(ISNUMBER(F12),ISNUMBER(G12)),F12-G12,""))</x:f>
      </x:c>
      <x:c r="N12" s="21" t="str">
        <x:f>IF(COUNTA(A12:G12)+COUNTA(I12:L12)=0,"",IF(AND(ISNUMBER(M12),ISNUMBER(H12)),M12*H12,""))</x:f>
      </x:c>
      <x:c r="O12" s="2" t="str">
        <x:f>IF(COUNTA(A12:G12)+COUNTA(I12:L12)=0,"",IF(COUNT(D12:G12)=4,D12-E12-F12,""))</x:f>
      </x:c>
      <x:c r="P12" s="2" t="str">
        <x:f>IF(COUNTA(A12:G12)+COUNTA(I12:L12)=0,"",IF(OR(A12="",COUNTIFS($A$6:$A$25,A12)&lt;&gt;1,B12="",COUNTIFS('품목원장'!$A$6:$A$35,B12,'품목원장'!$I$6:$I$35,"이상 없음")&lt;&gt;1,C12&lt;&gt;"A-Q",COUNT(D12:G12)&lt;&gt;4,D12&lt;=0,E12&lt;0,F12&lt;0,G12&lt;0,G12&gt;F12,D12&lt;&gt;INT(D12),E12&lt;&gt;INT(E12),F12&lt;&gt;INT(F12),G12&lt;&gt;INT(G12),NOT(ISNUMBER(H12)),K12="",O12&lt;&gt;0,AND(G12&gt;0,OR(I12="",COUNTIFS($I$6:$I$25,I12)&lt;&gt;1,J12="",NOT(ISNUMBER(L12)),L12&lt;'사용안내'!$B$5,L12&gt;'사용안내'!$B$6))),"조치 필요","이상 없음"))</x:f>
      </x:c>
      <x:c r="Q12" s="2" t="str">
        <x:f>IF(COUNTA(A12:G12)+COUNTA(I12:L12)=0,"",IF(COUNT(D12:G12)=4,ABS(D12-SUMIFS('입출고명세'!$G$6:$G$35,'입출고명세'!$D$6:$D$35,B12,'입출고명세'!$E$6:$E$35,C12,'입출고명세'!$F$6:$F$35,"반품 인수",'입출고명세'!$J$6:$J$35,"유효 기록",'입출고명세'!$O$6:$O$35,"이상 없음",'입출고명세'!$S$6:$S$35,A12))+ABS(E12-SUMIFS('입출고명세'!$G$6:$G$35,'입출고명세'!$D$6:$D$35,B12,'입출고명세'!$E$6:$E$35,C12,'입출고명세'!$F$6:$F$35,"창고이전 출고",'입출고명세'!$J$6:$J$35,"유효 기록",'입출고명세'!$O$6:$O$35,"이상 없음",'입출고명세'!$S$6:$S$35,A12))+ABS(F12-SUMIFS('입출고명세'!$G$6:$G$35,'입출고명세'!$D$6:$D$35,B12,'입출고명세'!$E$6:$E$35,C12,'입출고명세'!$F$6:$F$35,"폐기",'입출고명세'!$J$6:$J$35,"유효 기록",'입출고명세'!$O$6:$O$35,"이상 없음",'입출고명세'!$S$6:$S$35,A12)),""))</x:f>
      </x:c>
    </x:row>
    <x:row r="13" ht="26" customHeight="1">
      <x:c r="A13" s="10"/>
      <x:c r="B13" s="10"/>
      <x:c r="C13" s="10"/>
      <x:c r="D13" s="10"/>
      <x:c r="E13" s="10"/>
      <x:c r="F13" s="10"/>
      <x:c r="G13" s="10"/>
      <x:c r="H13" s="21" t="str">
        <x:f>IF(COUNTA(A13:G13)+COUNTA(I13:L13)=0,"",IF(COUNTIFS('품목원장'!$A$6:$A$35,B13,'품목원장'!$I$6:$I$35,"이상 없음")=1,INDEX('품목원장'!$D$6:$D$35,MATCH(B13,'품목원장'!$A$6:$A$35,0)),""))</x:f>
      </x:c>
      <x:c r="I13" s="10"/>
      <x:c r="J13" s="10"/>
      <x:c r="K13" s="10"/>
      <x:c r="L13" s="11"/>
      <x:c r="M13" s="2" t="str">
        <x:f>IF(COUNTA(A13:G13)+COUNTA(I13:L13)=0,"",IF(AND(ISNUMBER(F13),ISNUMBER(G13)),F13-G13,""))</x:f>
      </x:c>
      <x:c r="N13" s="21" t="str">
        <x:f>IF(COUNTA(A13:G13)+COUNTA(I13:L13)=0,"",IF(AND(ISNUMBER(M13),ISNUMBER(H13)),M13*H13,""))</x:f>
      </x:c>
      <x:c r="O13" s="2" t="str">
        <x:f>IF(COUNTA(A13:G13)+COUNTA(I13:L13)=0,"",IF(COUNT(D13:G13)=4,D13-E13-F13,""))</x:f>
      </x:c>
      <x:c r="P13" s="2" t="str">
        <x:f>IF(COUNTA(A13:G13)+COUNTA(I13:L13)=0,"",IF(OR(A13="",COUNTIFS($A$6:$A$25,A13)&lt;&gt;1,B13="",COUNTIFS('품목원장'!$A$6:$A$35,B13,'품목원장'!$I$6:$I$35,"이상 없음")&lt;&gt;1,C13&lt;&gt;"A-Q",COUNT(D13:G13)&lt;&gt;4,D13&lt;=0,E13&lt;0,F13&lt;0,G13&lt;0,G13&gt;F13,D13&lt;&gt;INT(D13),E13&lt;&gt;INT(E13),F13&lt;&gt;INT(F13),G13&lt;&gt;INT(G13),NOT(ISNUMBER(H13)),K13="",O13&lt;&gt;0,AND(G13&gt;0,OR(I13="",COUNTIFS($I$6:$I$25,I13)&lt;&gt;1,J13="",NOT(ISNUMBER(L13)),L13&lt;'사용안내'!$B$5,L13&gt;'사용안내'!$B$6))),"조치 필요","이상 없음"))</x:f>
      </x:c>
      <x:c r="Q13" s="2" t="str">
        <x:f>IF(COUNTA(A13:G13)+COUNTA(I13:L13)=0,"",IF(COUNT(D13:G13)=4,ABS(D13-SUMIFS('입출고명세'!$G$6:$G$35,'입출고명세'!$D$6:$D$35,B13,'입출고명세'!$E$6:$E$35,C13,'입출고명세'!$F$6:$F$35,"반품 인수",'입출고명세'!$J$6:$J$35,"유효 기록",'입출고명세'!$O$6:$O$35,"이상 없음",'입출고명세'!$S$6:$S$35,A13))+ABS(E13-SUMIFS('입출고명세'!$G$6:$G$35,'입출고명세'!$D$6:$D$35,B13,'입출고명세'!$E$6:$E$35,C13,'입출고명세'!$F$6:$F$35,"창고이전 출고",'입출고명세'!$J$6:$J$35,"유효 기록",'입출고명세'!$O$6:$O$35,"이상 없음",'입출고명세'!$S$6:$S$35,A13))+ABS(F13-SUMIFS('입출고명세'!$G$6:$G$35,'입출고명세'!$D$6:$D$35,B13,'입출고명세'!$E$6:$E$35,C13,'입출고명세'!$F$6:$F$35,"폐기",'입출고명세'!$J$6:$J$35,"유효 기록",'입출고명세'!$O$6:$O$35,"이상 없음",'입출고명세'!$S$6:$S$35,A13)),""))</x:f>
      </x:c>
    </x:row>
    <x:row r="14" ht="26" customHeight="1">
      <x:c r="A14" s="10"/>
      <x:c r="B14" s="10"/>
      <x:c r="C14" s="10"/>
      <x:c r="D14" s="10"/>
      <x:c r="E14" s="10"/>
      <x:c r="F14" s="10"/>
      <x:c r="G14" s="10"/>
      <x:c r="H14" s="21" t="str">
        <x:f>IF(COUNTA(A14:G14)+COUNTA(I14:L14)=0,"",IF(COUNTIFS('품목원장'!$A$6:$A$35,B14,'품목원장'!$I$6:$I$35,"이상 없음")=1,INDEX('품목원장'!$D$6:$D$35,MATCH(B14,'품목원장'!$A$6:$A$35,0)),""))</x:f>
      </x:c>
      <x:c r="I14" s="10"/>
      <x:c r="J14" s="10"/>
      <x:c r="K14" s="10"/>
      <x:c r="L14" s="11"/>
      <x:c r="M14" s="2" t="str">
        <x:f>IF(COUNTA(A14:G14)+COUNTA(I14:L14)=0,"",IF(AND(ISNUMBER(F14),ISNUMBER(G14)),F14-G14,""))</x:f>
      </x:c>
      <x:c r="N14" s="21" t="str">
        <x:f>IF(COUNTA(A14:G14)+COUNTA(I14:L14)=0,"",IF(AND(ISNUMBER(M14),ISNUMBER(H14)),M14*H14,""))</x:f>
      </x:c>
      <x:c r="O14" s="2" t="str">
        <x:f>IF(COUNTA(A14:G14)+COUNTA(I14:L14)=0,"",IF(COUNT(D14:G14)=4,D14-E14-F14,""))</x:f>
      </x:c>
      <x:c r="P14" s="2" t="str">
        <x:f>IF(COUNTA(A14:G14)+COUNTA(I14:L14)=0,"",IF(OR(A14="",COUNTIFS($A$6:$A$25,A14)&lt;&gt;1,B14="",COUNTIFS('품목원장'!$A$6:$A$35,B14,'품목원장'!$I$6:$I$35,"이상 없음")&lt;&gt;1,C14&lt;&gt;"A-Q",COUNT(D14:G14)&lt;&gt;4,D14&lt;=0,E14&lt;0,F14&lt;0,G14&lt;0,G14&gt;F14,D14&lt;&gt;INT(D14),E14&lt;&gt;INT(E14),F14&lt;&gt;INT(F14),G14&lt;&gt;INT(G14),NOT(ISNUMBER(H14)),K14="",O14&lt;&gt;0,AND(G14&gt;0,OR(I14="",COUNTIFS($I$6:$I$25,I14)&lt;&gt;1,J14="",NOT(ISNUMBER(L14)),L14&lt;'사용안내'!$B$5,L14&gt;'사용안내'!$B$6))),"조치 필요","이상 없음"))</x:f>
      </x:c>
      <x:c r="Q14" s="2" t="str">
        <x:f>IF(COUNTA(A14:G14)+COUNTA(I14:L14)=0,"",IF(COUNT(D14:G14)=4,ABS(D14-SUMIFS('입출고명세'!$G$6:$G$35,'입출고명세'!$D$6:$D$35,B14,'입출고명세'!$E$6:$E$35,C14,'입출고명세'!$F$6:$F$35,"반품 인수",'입출고명세'!$J$6:$J$35,"유효 기록",'입출고명세'!$O$6:$O$35,"이상 없음",'입출고명세'!$S$6:$S$35,A14))+ABS(E14-SUMIFS('입출고명세'!$G$6:$G$35,'입출고명세'!$D$6:$D$35,B14,'입출고명세'!$E$6:$E$35,C14,'입출고명세'!$F$6:$F$35,"창고이전 출고",'입출고명세'!$J$6:$J$35,"유효 기록",'입출고명세'!$O$6:$O$35,"이상 없음",'입출고명세'!$S$6:$S$35,A14))+ABS(F14-SUMIFS('입출고명세'!$G$6:$G$35,'입출고명세'!$D$6:$D$35,B14,'입출고명세'!$E$6:$E$35,C14,'입출고명세'!$F$6:$F$35,"폐기",'입출고명세'!$J$6:$J$35,"유효 기록",'입출고명세'!$O$6:$O$35,"이상 없음",'입출고명세'!$S$6:$S$35,A14)),""))</x:f>
      </x:c>
    </x:row>
    <x:row r="15" ht="26" customHeight="1">
      <x:c r="A15" s="10"/>
      <x:c r="B15" s="10"/>
      <x:c r="C15" s="10"/>
      <x:c r="D15" s="10"/>
      <x:c r="E15" s="10"/>
      <x:c r="F15" s="10"/>
      <x:c r="G15" s="10"/>
      <x:c r="H15" s="21" t="str">
        <x:f>IF(COUNTA(A15:G15)+COUNTA(I15:L15)=0,"",IF(COUNTIFS('품목원장'!$A$6:$A$35,B15,'품목원장'!$I$6:$I$35,"이상 없음")=1,INDEX('품목원장'!$D$6:$D$35,MATCH(B15,'품목원장'!$A$6:$A$35,0)),""))</x:f>
      </x:c>
      <x:c r="I15" s="10"/>
      <x:c r="J15" s="10"/>
      <x:c r="K15" s="10"/>
      <x:c r="L15" s="11"/>
      <x:c r="M15" s="2" t="str">
        <x:f>IF(COUNTA(A15:G15)+COUNTA(I15:L15)=0,"",IF(AND(ISNUMBER(F15),ISNUMBER(G15)),F15-G15,""))</x:f>
      </x:c>
      <x:c r="N15" s="21" t="str">
        <x:f>IF(COUNTA(A15:G15)+COUNTA(I15:L15)=0,"",IF(AND(ISNUMBER(M15),ISNUMBER(H15)),M15*H15,""))</x:f>
      </x:c>
      <x:c r="O15" s="2" t="str">
        <x:f>IF(COUNTA(A15:G15)+COUNTA(I15:L15)=0,"",IF(COUNT(D15:G15)=4,D15-E15-F15,""))</x:f>
      </x:c>
      <x:c r="P15" s="2" t="str">
        <x:f>IF(COUNTA(A15:G15)+COUNTA(I15:L15)=0,"",IF(OR(A15="",COUNTIFS($A$6:$A$25,A15)&lt;&gt;1,B15="",COUNTIFS('품목원장'!$A$6:$A$35,B15,'품목원장'!$I$6:$I$35,"이상 없음")&lt;&gt;1,C15&lt;&gt;"A-Q",COUNT(D15:G15)&lt;&gt;4,D15&lt;=0,E15&lt;0,F15&lt;0,G15&lt;0,G15&gt;F15,D15&lt;&gt;INT(D15),E15&lt;&gt;INT(E15),F15&lt;&gt;INT(F15),G15&lt;&gt;INT(G15),NOT(ISNUMBER(H15)),K15="",O15&lt;&gt;0,AND(G15&gt;0,OR(I15="",COUNTIFS($I$6:$I$25,I15)&lt;&gt;1,J15="",NOT(ISNUMBER(L15)),L15&lt;'사용안내'!$B$5,L15&gt;'사용안내'!$B$6))),"조치 필요","이상 없음"))</x:f>
      </x:c>
      <x:c r="Q15" s="2" t="str">
        <x:f>IF(COUNTA(A15:G15)+COUNTA(I15:L15)=0,"",IF(COUNT(D15:G15)=4,ABS(D15-SUMIFS('입출고명세'!$G$6:$G$35,'입출고명세'!$D$6:$D$35,B15,'입출고명세'!$E$6:$E$35,C15,'입출고명세'!$F$6:$F$35,"반품 인수",'입출고명세'!$J$6:$J$35,"유효 기록",'입출고명세'!$O$6:$O$35,"이상 없음",'입출고명세'!$S$6:$S$35,A15))+ABS(E15-SUMIFS('입출고명세'!$G$6:$G$35,'입출고명세'!$D$6:$D$35,B15,'입출고명세'!$E$6:$E$35,C15,'입출고명세'!$F$6:$F$35,"창고이전 출고",'입출고명세'!$J$6:$J$35,"유효 기록",'입출고명세'!$O$6:$O$35,"이상 없음",'입출고명세'!$S$6:$S$35,A15))+ABS(F15-SUMIFS('입출고명세'!$G$6:$G$35,'입출고명세'!$D$6:$D$35,B15,'입출고명세'!$E$6:$E$35,C15,'입출고명세'!$F$6:$F$35,"폐기",'입출고명세'!$J$6:$J$35,"유효 기록",'입출고명세'!$O$6:$O$35,"이상 없음",'입출고명세'!$S$6:$S$35,A15)),""))</x:f>
      </x:c>
    </x:row>
    <x:row r="16" ht="26" customHeight="1">
      <x:c r="A16" s="10"/>
      <x:c r="B16" s="10"/>
      <x:c r="C16" s="10"/>
      <x:c r="D16" s="10"/>
      <x:c r="E16" s="10"/>
      <x:c r="F16" s="10"/>
      <x:c r="G16" s="10"/>
      <x:c r="H16" s="21" t="str">
        <x:f>IF(COUNTA(A16:G16)+COUNTA(I16:L16)=0,"",IF(COUNTIFS('품목원장'!$A$6:$A$35,B16,'품목원장'!$I$6:$I$35,"이상 없음")=1,INDEX('품목원장'!$D$6:$D$35,MATCH(B16,'품목원장'!$A$6:$A$35,0)),""))</x:f>
      </x:c>
      <x:c r="I16" s="10"/>
      <x:c r="J16" s="10"/>
      <x:c r="K16" s="10"/>
      <x:c r="L16" s="11"/>
      <x:c r="M16" s="2" t="str">
        <x:f>IF(COUNTA(A16:G16)+COUNTA(I16:L16)=0,"",IF(AND(ISNUMBER(F16),ISNUMBER(G16)),F16-G16,""))</x:f>
      </x:c>
      <x:c r="N16" s="21" t="str">
        <x:f>IF(COUNTA(A16:G16)+COUNTA(I16:L16)=0,"",IF(AND(ISNUMBER(M16),ISNUMBER(H16)),M16*H16,""))</x:f>
      </x:c>
      <x:c r="O16" s="2" t="str">
        <x:f>IF(COUNTA(A16:G16)+COUNTA(I16:L16)=0,"",IF(COUNT(D16:G16)=4,D16-E16-F16,""))</x:f>
      </x:c>
      <x:c r="P16" s="2" t="str">
        <x:f>IF(COUNTA(A16:G16)+COUNTA(I16:L16)=0,"",IF(OR(A16="",COUNTIFS($A$6:$A$25,A16)&lt;&gt;1,B16="",COUNTIFS('품목원장'!$A$6:$A$35,B16,'품목원장'!$I$6:$I$35,"이상 없음")&lt;&gt;1,C16&lt;&gt;"A-Q",COUNT(D16:G16)&lt;&gt;4,D16&lt;=0,E16&lt;0,F16&lt;0,G16&lt;0,G16&gt;F16,D16&lt;&gt;INT(D16),E16&lt;&gt;INT(E16),F16&lt;&gt;INT(F16),G16&lt;&gt;INT(G16),NOT(ISNUMBER(H16)),K16="",O16&lt;&gt;0,AND(G16&gt;0,OR(I16="",COUNTIFS($I$6:$I$25,I16)&lt;&gt;1,J16="",NOT(ISNUMBER(L16)),L16&lt;'사용안내'!$B$5,L16&gt;'사용안내'!$B$6))),"조치 필요","이상 없음"))</x:f>
      </x:c>
      <x:c r="Q16" s="2" t="str">
        <x:f>IF(COUNTA(A16:G16)+COUNTA(I16:L16)=0,"",IF(COUNT(D16:G16)=4,ABS(D16-SUMIFS('입출고명세'!$G$6:$G$35,'입출고명세'!$D$6:$D$35,B16,'입출고명세'!$E$6:$E$35,C16,'입출고명세'!$F$6:$F$35,"반품 인수",'입출고명세'!$J$6:$J$35,"유효 기록",'입출고명세'!$O$6:$O$35,"이상 없음",'입출고명세'!$S$6:$S$35,A16))+ABS(E16-SUMIFS('입출고명세'!$G$6:$G$35,'입출고명세'!$D$6:$D$35,B16,'입출고명세'!$E$6:$E$35,C16,'입출고명세'!$F$6:$F$35,"창고이전 출고",'입출고명세'!$J$6:$J$35,"유효 기록",'입출고명세'!$O$6:$O$35,"이상 없음",'입출고명세'!$S$6:$S$35,A16))+ABS(F16-SUMIFS('입출고명세'!$G$6:$G$35,'입출고명세'!$D$6:$D$35,B16,'입출고명세'!$E$6:$E$35,C16,'입출고명세'!$F$6:$F$35,"폐기",'입출고명세'!$J$6:$J$35,"유효 기록",'입출고명세'!$O$6:$O$35,"이상 없음",'입출고명세'!$S$6:$S$35,A16)),""))</x:f>
      </x:c>
    </x:row>
    <x:row r="17" ht="26" customHeight="1">
      <x:c r="A17" s="10"/>
      <x:c r="B17" s="10"/>
      <x:c r="C17" s="10"/>
      <x:c r="D17" s="10"/>
      <x:c r="E17" s="10"/>
      <x:c r="F17" s="10"/>
      <x:c r="G17" s="10"/>
      <x:c r="H17" s="21" t="str">
        <x:f>IF(COUNTA(A17:G17)+COUNTA(I17:L17)=0,"",IF(COUNTIFS('품목원장'!$A$6:$A$35,B17,'품목원장'!$I$6:$I$35,"이상 없음")=1,INDEX('품목원장'!$D$6:$D$35,MATCH(B17,'품목원장'!$A$6:$A$35,0)),""))</x:f>
      </x:c>
      <x:c r="I17" s="10"/>
      <x:c r="J17" s="10"/>
      <x:c r="K17" s="10"/>
      <x:c r="L17" s="11"/>
      <x:c r="M17" s="2" t="str">
        <x:f>IF(COUNTA(A17:G17)+COUNTA(I17:L17)=0,"",IF(AND(ISNUMBER(F17),ISNUMBER(G17)),F17-G17,""))</x:f>
      </x:c>
      <x:c r="N17" s="21" t="str">
        <x:f>IF(COUNTA(A17:G17)+COUNTA(I17:L17)=0,"",IF(AND(ISNUMBER(M17),ISNUMBER(H17)),M17*H17,""))</x:f>
      </x:c>
      <x:c r="O17" s="2" t="str">
        <x:f>IF(COUNTA(A17:G17)+COUNTA(I17:L17)=0,"",IF(COUNT(D17:G17)=4,D17-E17-F17,""))</x:f>
      </x:c>
      <x:c r="P17" s="2" t="str">
        <x:f>IF(COUNTA(A17:G17)+COUNTA(I17:L17)=0,"",IF(OR(A17="",COUNTIFS($A$6:$A$25,A17)&lt;&gt;1,B17="",COUNTIFS('품목원장'!$A$6:$A$35,B17,'품목원장'!$I$6:$I$35,"이상 없음")&lt;&gt;1,C17&lt;&gt;"A-Q",COUNT(D17:G17)&lt;&gt;4,D17&lt;=0,E17&lt;0,F17&lt;0,G17&lt;0,G17&gt;F17,D17&lt;&gt;INT(D17),E17&lt;&gt;INT(E17),F17&lt;&gt;INT(F17),G17&lt;&gt;INT(G17),NOT(ISNUMBER(H17)),K17="",O17&lt;&gt;0,AND(G17&gt;0,OR(I17="",COUNTIFS($I$6:$I$25,I17)&lt;&gt;1,J17="",NOT(ISNUMBER(L17)),L17&lt;'사용안내'!$B$5,L17&gt;'사용안내'!$B$6))),"조치 필요","이상 없음"))</x:f>
      </x:c>
      <x:c r="Q17" s="2" t="str">
        <x:f>IF(COUNTA(A17:G17)+COUNTA(I17:L17)=0,"",IF(COUNT(D17:G17)=4,ABS(D17-SUMIFS('입출고명세'!$G$6:$G$35,'입출고명세'!$D$6:$D$35,B17,'입출고명세'!$E$6:$E$35,C17,'입출고명세'!$F$6:$F$35,"반품 인수",'입출고명세'!$J$6:$J$35,"유효 기록",'입출고명세'!$O$6:$O$35,"이상 없음",'입출고명세'!$S$6:$S$35,A17))+ABS(E17-SUMIFS('입출고명세'!$G$6:$G$35,'입출고명세'!$D$6:$D$35,B17,'입출고명세'!$E$6:$E$35,C17,'입출고명세'!$F$6:$F$35,"창고이전 출고",'입출고명세'!$J$6:$J$35,"유효 기록",'입출고명세'!$O$6:$O$35,"이상 없음",'입출고명세'!$S$6:$S$35,A17))+ABS(F17-SUMIFS('입출고명세'!$G$6:$G$35,'입출고명세'!$D$6:$D$35,B17,'입출고명세'!$E$6:$E$35,C17,'입출고명세'!$F$6:$F$35,"폐기",'입출고명세'!$J$6:$J$35,"유효 기록",'입출고명세'!$O$6:$O$35,"이상 없음",'입출고명세'!$S$6:$S$35,A17)),""))</x:f>
      </x:c>
    </x:row>
    <x:row r="18" ht="26" customHeight="1">
      <x:c r="A18" s="10"/>
      <x:c r="B18" s="10"/>
      <x:c r="C18" s="10"/>
      <x:c r="D18" s="10"/>
      <x:c r="E18" s="10"/>
      <x:c r="F18" s="10"/>
      <x:c r="G18" s="10"/>
      <x:c r="H18" s="21" t="str">
        <x:f>IF(COUNTA(A18:G18)+COUNTA(I18:L18)=0,"",IF(COUNTIFS('품목원장'!$A$6:$A$35,B18,'품목원장'!$I$6:$I$35,"이상 없음")=1,INDEX('품목원장'!$D$6:$D$35,MATCH(B18,'품목원장'!$A$6:$A$35,0)),""))</x:f>
      </x:c>
      <x:c r="I18" s="10"/>
      <x:c r="J18" s="10"/>
      <x:c r="K18" s="10"/>
      <x:c r="L18" s="11"/>
      <x:c r="M18" s="2" t="str">
        <x:f>IF(COUNTA(A18:G18)+COUNTA(I18:L18)=0,"",IF(AND(ISNUMBER(F18),ISNUMBER(G18)),F18-G18,""))</x:f>
      </x:c>
      <x:c r="N18" s="21" t="str">
        <x:f>IF(COUNTA(A18:G18)+COUNTA(I18:L18)=0,"",IF(AND(ISNUMBER(M18),ISNUMBER(H18)),M18*H18,""))</x:f>
      </x:c>
      <x:c r="O18" s="2" t="str">
        <x:f>IF(COUNTA(A18:G18)+COUNTA(I18:L18)=0,"",IF(COUNT(D18:G18)=4,D18-E18-F18,""))</x:f>
      </x:c>
      <x:c r="P18" s="2" t="str">
        <x:f>IF(COUNTA(A18:G18)+COUNTA(I18:L18)=0,"",IF(OR(A18="",COUNTIFS($A$6:$A$25,A18)&lt;&gt;1,B18="",COUNTIFS('품목원장'!$A$6:$A$35,B18,'품목원장'!$I$6:$I$35,"이상 없음")&lt;&gt;1,C18&lt;&gt;"A-Q",COUNT(D18:G18)&lt;&gt;4,D18&lt;=0,E18&lt;0,F18&lt;0,G18&lt;0,G18&gt;F18,D18&lt;&gt;INT(D18),E18&lt;&gt;INT(E18),F18&lt;&gt;INT(F18),G18&lt;&gt;INT(G18),NOT(ISNUMBER(H18)),K18="",O18&lt;&gt;0,AND(G18&gt;0,OR(I18="",COUNTIFS($I$6:$I$25,I18)&lt;&gt;1,J18="",NOT(ISNUMBER(L18)),L18&lt;'사용안내'!$B$5,L18&gt;'사용안내'!$B$6))),"조치 필요","이상 없음"))</x:f>
      </x:c>
      <x:c r="Q18" s="2" t="str">
        <x:f>IF(COUNTA(A18:G18)+COUNTA(I18:L18)=0,"",IF(COUNT(D18:G18)=4,ABS(D18-SUMIFS('입출고명세'!$G$6:$G$35,'입출고명세'!$D$6:$D$35,B18,'입출고명세'!$E$6:$E$35,C18,'입출고명세'!$F$6:$F$35,"반품 인수",'입출고명세'!$J$6:$J$35,"유효 기록",'입출고명세'!$O$6:$O$35,"이상 없음",'입출고명세'!$S$6:$S$35,A18))+ABS(E18-SUMIFS('입출고명세'!$G$6:$G$35,'입출고명세'!$D$6:$D$35,B18,'입출고명세'!$E$6:$E$35,C18,'입출고명세'!$F$6:$F$35,"창고이전 출고",'입출고명세'!$J$6:$J$35,"유효 기록",'입출고명세'!$O$6:$O$35,"이상 없음",'입출고명세'!$S$6:$S$35,A18))+ABS(F18-SUMIFS('입출고명세'!$G$6:$G$35,'입출고명세'!$D$6:$D$35,B18,'입출고명세'!$E$6:$E$35,C18,'입출고명세'!$F$6:$F$35,"폐기",'입출고명세'!$J$6:$J$35,"유효 기록",'입출고명세'!$O$6:$O$35,"이상 없음",'입출고명세'!$S$6:$S$35,A18)),""))</x:f>
      </x:c>
    </x:row>
    <x:row r="19" ht="26" customHeight="1">
      <x:c r="A19" s="10"/>
      <x:c r="B19" s="10"/>
      <x:c r="C19" s="10"/>
      <x:c r="D19" s="10"/>
      <x:c r="E19" s="10"/>
      <x:c r="F19" s="10"/>
      <x:c r="G19" s="10"/>
      <x:c r="H19" s="21" t="str">
        <x:f>IF(COUNTA(A19:G19)+COUNTA(I19:L19)=0,"",IF(COUNTIFS('품목원장'!$A$6:$A$35,B19,'품목원장'!$I$6:$I$35,"이상 없음")=1,INDEX('품목원장'!$D$6:$D$35,MATCH(B19,'품목원장'!$A$6:$A$35,0)),""))</x:f>
      </x:c>
      <x:c r="I19" s="10"/>
      <x:c r="J19" s="10"/>
      <x:c r="K19" s="10"/>
      <x:c r="L19" s="11"/>
      <x:c r="M19" s="2" t="str">
        <x:f>IF(COUNTA(A19:G19)+COUNTA(I19:L19)=0,"",IF(AND(ISNUMBER(F19),ISNUMBER(G19)),F19-G19,""))</x:f>
      </x:c>
      <x:c r="N19" s="21" t="str">
        <x:f>IF(COUNTA(A19:G19)+COUNTA(I19:L19)=0,"",IF(AND(ISNUMBER(M19),ISNUMBER(H19)),M19*H19,""))</x:f>
      </x:c>
      <x:c r="O19" s="2" t="str">
        <x:f>IF(COUNTA(A19:G19)+COUNTA(I19:L19)=0,"",IF(COUNT(D19:G19)=4,D19-E19-F19,""))</x:f>
      </x:c>
      <x:c r="P19" s="2" t="str">
        <x:f>IF(COUNTA(A19:G19)+COUNTA(I19:L19)=0,"",IF(OR(A19="",COUNTIFS($A$6:$A$25,A19)&lt;&gt;1,B19="",COUNTIFS('품목원장'!$A$6:$A$35,B19,'품목원장'!$I$6:$I$35,"이상 없음")&lt;&gt;1,C19&lt;&gt;"A-Q",COUNT(D19:G19)&lt;&gt;4,D19&lt;=0,E19&lt;0,F19&lt;0,G19&lt;0,G19&gt;F19,D19&lt;&gt;INT(D19),E19&lt;&gt;INT(E19),F19&lt;&gt;INT(F19),G19&lt;&gt;INT(G19),NOT(ISNUMBER(H19)),K19="",O19&lt;&gt;0,AND(G19&gt;0,OR(I19="",COUNTIFS($I$6:$I$25,I19)&lt;&gt;1,J19="",NOT(ISNUMBER(L19)),L19&lt;'사용안내'!$B$5,L19&gt;'사용안내'!$B$6))),"조치 필요","이상 없음"))</x:f>
      </x:c>
      <x:c r="Q19" s="2" t="str">
        <x:f>IF(COUNTA(A19:G19)+COUNTA(I19:L19)=0,"",IF(COUNT(D19:G19)=4,ABS(D19-SUMIFS('입출고명세'!$G$6:$G$35,'입출고명세'!$D$6:$D$35,B19,'입출고명세'!$E$6:$E$35,C19,'입출고명세'!$F$6:$F$35,"반품 인수",'입출고명세'!$J$6:$J$35,"유효 기록",'입출고명세'!$O$6:$O$35,"이상 없음",'입출고명세'!$S$6:$S$35,A19))+ABS(E19-SUMIFS('입출고명세'!$G$6:$G$35,'입출고명세'!$D$6:$D$35,B19,'입출고명세'!$E$6:$E$35,C19,'입출고명세'!$F$6:$F$35,"창고이전 출고",'입출고명세'!$J$6:$J$35,"유효 기록",'입출고명세'!$O$6:$O$35,"이상 없음",'입출고명세'!$S$6:$S$35,A19))+ABS(F19-SUMIFS('입출고명세'!$G$6:$G$35,'입출고명세'!$D$6:$D$35,B19,'입출고명세'!$E$6:$E$35,C19,'입출고명세'!$F$6:$F$35,"폐기",'입출고명세'!$J$6:$J$35,"유효 기록",'입출고명세'!$O$6:$O$35,"이상 없음",'입출고명세'!$S$6:$S$35,A19)),""))</x:f>
      </x:c>
    </x:row>
    <x:row r="20" ht="26" customHeight="1">
      <x:c r="A20" s="10"/>
      <x:c r="B20" s="10"/>
      <x:c r="C20" s="10"/>
      <x:c r="D20" s="10"/>
      <x:c r="E20" s="10"/>
      <x:c r="F20" s="10"/>
      <x:c r="G20" s="10"/>
      <x:c r="H20" s="21" t="str">
        <x:f>IF(COUNTA(A20:G20)+COUNTA(I20:L20)=0,"",IF(COUNTIFS('품목원장'!$A$6:$A$35,B20,'품목원장'!$I$6:$I$35,"이상 없음")=1,INDEX('품목원장'!$D$6:$D$35,MATCH(B20,'품목원장'!$A$6:$A$35,0)),""))</x:f>
      </x:c>
      <x:c r="I20" s="10"/>
      <x:c r="J20" s="10"/>
      <x:c r="K20" s="10"/>
      <x:c r="L20" s="11"/>
      <x:c r="M20" s="2" t="str">
        <x:f>IF(COUNTA(A20:G20)+COUNTA(I20:L20)=0,"",IF(AND(ISNUMBER(F20),ISNUMBER(G20)),F20-G20,""))</x:f>
      </x:c>
      <x:c r="N20" s="21" t="str">
        <x:f>IF(COUNTA(A20:G20)+COUNTA(I20:L20)=0,"",IF(AND(ISNUMBER(M20),ISNUMBER(H20)),M20*H20,""))</x:f>
      </x:c>
      <x:c r="O20" s="2" t="str">
        <x:f>IF(COUNTA(A20:G20)+COUNTA(I20:L20)=0,"",IF(COUNT(D20:G20)=4,D20-E20-F20,""))</x:f>
      </x:c>
      <x:c r="P20" s="2" t="str">
        <x:f>IF(COUNTA(A20:G20)+COUNTA(I20:L20)=0,"",IF(OR(A20="",COUNTIFS($A$6:$A$25,A20)&lt;&gt;1,B20="",COUNTIFS('품목원장'!$A$6:$A$35,B20,'품목원장'!$I$6:$I$35,"이상 없음")&lt;&gt;1,C20&lt;&gt;"A-Q",COUNT(D20:G20)&lt;&gt;4,D20&lt;=0,E20&lt;0,F20&lt;0,G20&lt;0,G20&gt;F20,D20&lt;&gt;INT(D20),E20&lt;&gt;INT(E20),F20&lt;&gt;INT(F20),G20&lt;&gt;INT(G20),NOT(ISNUMBER(H20)),K20="",O20&lt;&gt;0,AND(G20&gt;0,OR(I20="",COUNTIFS($I$6:$I$25,I20)&lt;&gt;1,J20="",NOT(ISNUMBER(L20)),L20&lt;'사용안내'!$B$5,L20&gt;'사용안내'!$B$6))),"조치 필요","이상 없음"))</x:f>
      </x:c>
      <x:c r="Q20" s="2" t="str">
        <x:f>IF(COUNTA(A20:G20)+COUNTA(I20:L20)=0,"",IF(COUNT(D20:G20)=4,ABS(D20-SUMIFS('입출고명세'!$G$6:$G$35,'입출고명세'!$D$6:$D$35,B20,'입출고명세'!$E$6:$E$35,C20,'입출고명세'!$F$6:$F$35,"반품 인수",'입출고명세'!$J$6:$J$35,"유효 기록",'입출고명세'!$O$6:$O$35,"이상 없음",'입출고명세'!$S$6:$S$35,A20))+ABS(E20-SUMIFS('입출고명세'!$G$6:$G$35,'입출고명세'!$D$6:$D$35,B20,'입출고명세'!$E$6:$E$35,C20,'입출고명세'!$F$6:$F$35,"창고이전 출고",'입출고명세'!$J$6:$J$35,"유효 기록",'입출고명세'!$O$6:$O$35,"이상 없음",'입출고명세'!$S$6:$S$35,A20))+ABS(F20-SUMIFS('입출고명세'!$G$6:$G$35,'입출고명세'!$D$6:$D$35,B20,'입출고명세'!$E$6:$E$35,C20,'입출고명세'!$F$6:$F$35,"폐기",'입출고명세'!$J$6:$J$35,"유효 기록",'입출고명세'!$O$6:$O$35,"이상 없음",'입출고명세'!$S$6:$S$35,A20)),""))</x:f>
      </x:c>
    </x:row>
    <x:row r="21" ht="26" customHeight="1">
      <x:c r="A21" s="10"/>
      <x:c r="B21" s="10"/>
      <x:c r="C21" s="10"/>
      <x:c r="D21" s="10"/>
      <x:c r="E21" s="10"/>
      <x:c r="F21" s="10"/>
      <x:c r="G21" s="10"/>
      <x:c r="H21" s="21" t="str">
        <x:f>IF(COUNTA(A21:G21)+COUNTA(I21:L21)=0,"",IF(COUNTIFS('품목원장'!$A$6:$A$35,B21,'품목원장'!$I$6:$I$35,"이상 없음")=1,INDEX('품목원장'!$D$6:$D$35,MATCH(B21,'품목원장'!$A$6:$A$35,0)),""))</x:f>
      </x:c>
      <x:c r="I21" s="10"/>
      <x:c r="J21" s="10"/>
      <x:c r="K21" s="10"/>
      <x:c r="L21" s="11"/>
      <x:c r="M21" s="2" t="str">
        <x:f>IF(COUNTA(A21:G21)+COUNTA(I21:L21)=0,"",IF(AND(ISNUMBER(F21),ISNUMBER(G21)),F21-G21,""))</x:f>
      </x:c>
      <x:c r="N21" s="21" t="str">
        <x:f>IF(COUNTA(A21:G21)+COUNTA(I21:L21)=0,"",IF(AND(ISNUMBER(M21),ISNUMBER(H21)),M21*H21,""))</x:f>
      </x:c>
      <x:c r="O21" s="2" t="str">
        <x:f>IF(COUNTA(A21:G21)+COUNTA(I21:L21)=0,"",IF(COUNT(D21:G21)=4,D21-E21-F21,""))</x:f>
      </x:c>
      <x:c r="P21" s="2" t="str">
        <x:f>IF(COUNTA(A21:G21)+COUNTA(I21:L21)=0,"",IF(OR(A21="",COUNTIFS($A$6:$A$25,A21)&lt;&gt;1,B21="",COUNTIFS('품목원장'!$A$6:$A$35,B21,'품목원장'!$I$6:$I$35,"이상 없음")&lt;&gt;1,C21&lt;&gt;"A-Q",COUNT(D21:G21)&lt;&gt;4,D21&lt;=0,E21&lt;0,F21&lt;0,G21&lt;0,G21&gt;F21,D21&lt;&gt;INT(D21),E21&lt;&gt;INT(E21),F21&lt;&gt;INT(F21),G21&lt;&gt;INT(G21),NOT(ISNUMBER(H21)),K21="",O21&lt;&gt;0,AND(G21&gt;0,OR(I21="",COUNTIFS($I$6:$I$25,I21)&lt;&gt;1,J21="",NOT(ISNUMBER(L21)),L21&lt;'사용안내'!$B$5,L21&gt;'사용안내'!$B$6))),"조치 필요","이상 없음"))</x:f>
      </x:c>
      <x:c r="Q21" s="2" t="str">
        <x:f>IF(COUNTA(A21:G21)+COUNTA(I21:L21)=0,"",IF(COUNT(D21:G21)=4,ABS(D21-SUMIFS('입출고명세'!$G$6:$G$35,'입출고명세'!$D$6:$D$35,B21,'입출고명세'!$E$6:$E$35,C21,'입출고명세'!$F$6:$F$35,"반품 인수",'입출고명세'!$J$6:$J$35,"유효 기록",'입출고명세'!$O$6:$O$35,"이상 없음",'입출고명세'!$S$6:$S$35,A21))+ABS(E21-SUMIFS('입출고명세'!$G$6:$G$35,'입출고명세'!$D$6:$D$35,B21,'입출고명세'!$E$6:$E$35,C21,'입출고명세'!$F$6:$F$35,"창고이전 출고",'입출고명세'!$J$6:$J$35,"유효 기록",'입출고명세'!$O$6:$O$35,"이상 없음",'입출고명세'!$S$6:$S$35,A21))+ABS(F21-SUMIFS('입출고명세'!$G$6:$G$35,'입출고명세'!$D$6:$D$35,B21,'입출고명세'!$E$6:$E$35,C21,'입출고명세'!$F$6:$F$35,"폐기",'입출고명세'!$J$6:$J$35,"유효 기록",'입출고명세'!$O$6:$O$35,"이상 없음",'입출고명세'!$S$6:$S$35,A21)),""))</x:f>
      </x:c>
    </x:row>
    <x:row r="22" ht="26" customHeight="1">
      <x:c r="A22" s="10"/>
      <x:c r="B22" s="10"/>
      <x:c r="C22" s="10"/>
      <x:c r="D22" s="10"/>
      <x:c r="E22" s="10"/>
      <x:c r="F22" s="10"/>
      <x:c r="G22" s="10"/>
      <x:c r="H22" s="21" t="str">
        <x:f>IF(COUNTA(A22:G22)+COUNTA(I22:L22)=0,"",IF(COUNTIFS('품목원장'!$A$6:$A$35,B22,'품목원장'!$I$6:$I$35,"이상 없음")=1,INDEX('품목원장'!$D$6:$D$35,MATCH(B22,'품목원장'!$A$6:$A$35,0)),""))</x:f>
      </x:c>
      <x:c r="I22" s="10"/>
      <x:c r="J22" s="10"/>
      <x:c r="K22" s="10"/>
      <x:c r="L22" s="11"/>
      <x:c r="M22" s="2" t="str">
        <x:f>IF(COUNTA(A22:G22)+COUNTA(I22:L22)=0,"",IF(AND(ISNUMBER(F22),ISNUMBER(G22)),F22-G22,""))</x:f>
      </x:c>
      <x:c r="N22" s="21" t="str">
        <x:f>IF(COUNTA(A22:G22)+COUNTA(I22:L22)=0,"",IF(AND(ISNUMBER(M22),ISNUMBER(H22)),M22*H22,""))</x:f>
      </x:c>
      <x:c r="O22" s="2" t="str">
        <x:f>IF(COUNTA(A22:G22)+COUNTA(I22:L22)=0,"",IF(COUNT(D22:G22)=4,D22-E22-F22,""))</x:f>
      </x:c>
      <x:c r="P22" s="2" t="str">
        <x:f>IF(COUNTA(A22:G22)+COUNTA(I22:L22)=0,"",IF(OR(A22="",COUNTIFS($A$6:$A$25,A22)&lt;&gt;1,B22="",COUNTIFS('품목원장'!$A$6:$A$35,B22,'품목원장'!$I$6:$I$35,"이상 없음")&lt;&gt;1,C22&lt;&gt;"A-Q",COUNT(D22:G22)&lt;&gt;4,D22&lt;=0,E22&lt;0,F22&lt;0,G22&lt;0,G22&gt;F22,D22&lt;&gt;INT(D22),E22&lt;&gt;INT(E22),F22&lt;&gt;INT(F22),G22&lt;&gt;INT(G22),NOT(ISNUMBER(H22)),K22="",O22&lt;&gt;0,AND(G22&gt;0,OR(I22="",COUNTIFS($I$6:$I$25,I22)&lt;&gt;1,J22="",NOT(ISNUMBER(L22)),L22&lt;'사용안내'!$B$5,L22&gt;'사용안내'!$B$6))),"조치 필요","이상 없음"))</x:f>
      </x:c>
      <x:c r="Q22" s="2" t="str">
        <x:f>IF(COUNTA(A22:G22)+COUNTA(I22:L22)=0,"",IF(COUNT(D22:G22)=4,ABS(D22-SUMIFS('입출고명세'!$G$6:$G$35,'입출고명세'!$D$6:$D$35,B22,'입출고명세'!$E$6:$E$35,C22,'입출고명세'!$F$6:$F$35,"반품 인수",'입출고명세'!$J$6:$J$35,"유효 기록",'입출고명세'!$O$6:$O$35,"이상 없음",'입출고명세'!$S$6:$S$35,A22))+ABS(E22-SUMIFS('입출고명세'!$G$6:$G$35,'입출고명세'!$D$6:$D$35,B22,'입출고명세'!$E$6:$E$35,C22,'입출고명세'!$F$6:$F$35,"창고이전 출고",'입출고명세'!$J$6:$J$35,"유효 기록",'입출고명세'!$O$6:$O$35,"이상 없음",'입출고명세'!$S$6:$S$35,A22))+ABS(F22-SUMIFS('입출고명세'!$G$6:$G$35,'입출고명세'!$D$6:$D$35,B22,'입출고명세'!$E$6:$E$35,C22,'입출고명세'!$F$6:$F$35,"폐기",'입출고명세'!$J$6:$J$35,"유효 기록",'입출고명세'!$O$6:$O$35,"이상 없음",'입출고명세'!$S$6:$S$35,A22)),""))</x:f>
      </x:c>
    </x:row>
    <x:row r="23" ht="26" customHeight="1">
      <x:c r="A23" s="10"/>
      <x:c r="B23" s="10"/>
      <x:c r="C23" s="10"/>
      <x:c r="D23" s="10"/>
      <x:c r="E23" s="10"/>
      <x:c r="F23" s="10"/>
      <x:c r="G23" s="10"/>
      <x:c r="H23" s="21" t="str">
        <x:f>IF(COUNTA(A23:G23)+COUNTA(I23:L23)=0,"",IF(COUNTIFS('품목원장'!$A$6:$A$35,B23,'품목원장'!$I$6:$I$35,"이상 없음")=1,INDEX('품목원장'!$D$6:$D$35,MATCH(B23,'품목원장'!$A$6:$A$35,0)),""))</x:f>
      </x:c>
      <x:c r="I23" s="10"/>
      <x:c r="J23" s="10"/>
      <x:c r="K23" s="10"/>
      <x:c r="L23" s="11"/>
      <x:c r="M23" s="2" t="str">
        <x:f>IF(COUNTA(A23:G23)+COUNTA(I23:L23)=0,"",IF(AND(ISNUMBER(F23),ISNUMBER(G23)),F23-G23,""))</x:f>
      </x:c>
      <x:c r="N23" s="21" t="str">
        <x:f>IF(COUNTA(A23:G23)+COUNTA(I23:L23)=0,"",IF(AND(ISNUMBER(M23),ISNUMBER(H23)),M23*H23,""))</x:f>
      </x:c>
      <x:c r="O23" s="2" t="str">
        <x:f>IF(COUNTA(A23:G23)+COUNTA(I23:L23)=0,"",IF(COUNT(D23:G23)=4,D23-E23-F23,""))</x:f>
      </x:c>
      <x:c r="P23" s="2" t="str">
        <x:f>IF(COUNTA(A23:G23)+COUNTA(I23:L23)=0,"",IF(OR(A23="",COUNTIFS($A$6:$A$25,A23)&lt;&gt;1,B23="",COUNTIFS('품목원장'!$A$6:$A$35,B23,'품목원장'!$I$6:$I$35,"이상 없음")&lt;&gt;1,C23&lt;&gt;"A-Q",COUNT(D23:G23)&lt;&gt;4,D23&lt;=0,E23&lt;0,F23&lt;0,G23&lt;0,G23&gt;F23,D23&lt;&gt;INT(D23),E23&lt;&gt;INT(E23),F23&lt;&gt;INT(F23),G23&lt;&gt;INT(G23),NOT(ISNUMBER(H23)),K23="",O23&lt;&gt;0,AND(G23&gt;0,OR(I23="",COUNTIFS($I$6:$I$25,I23)&lt;&gt;1,J23="",NOT(ISNUMBER(L23)),L23&lt;'사용안내'!$B$5,L23&gt;'사용안내'!$B$6))),"조치 필요","이상 없음"))</x:f>
      </x:c>
      <x:c r="Q23" s="2" t="str">
        <x:f>IF(COUNTA(A23:G23)+COUNTA(I23:L23)=0,"",IF(COUNT(D23:G23)=4,ABS(D23-SUMIFS('입출고명세'!$G$6:$G$35,'입출고명세'!$D$6:$D$35,B23,'입출고명세'!$E$6:$E$35,C23,'입출고명세'!$F$6:$F$35,"반품 인수",'입출고명세'!$J$6:$J$35,"유효 기록",'입출고명세'!$O$6:$O$35,"이상 없음",'입출고명세'!$S$6:$S$35,A23))+ABS(E23-SUMIFS('입출고명세'!$G$6:$G$35,'입출고명세'!$D$6:$D$35,B23,'입출고명세'!$E$6:$E$35,C23,'입출고명세'!$F$6:$F$35,"창고이전 출고",'입출고명세'!$J$6:$J$35,"유효 기록",'입출고명세'!$O$6:$O$35,"이상 없음",'입출고명세'!$S$6:$S$35,A23))+ABS(F23-SUMIFS('입출고명세'!$G$6:$G$35,'입출고명세'!$D$6:$D$35,B23,'입출고명세'!$E$6:$E$35,C23,'입출고명세'!$F$6:$F$35,"폐기",'입출고명세'!$J$6:$J$35,"유효 기록",'입출고명세'!$O$6:$O$35,"이상 없음",'입출고명세'!$S$6:$S$35,A23)),""))</x:f>
      </x:c>
    </x:row>
    <x:row r="24" ht="26" customHeight="1">
      <x:c r="A24" s="10"/>
      <x:c r="B24" s="10"/>
      <x:c r="C24" s="10"/>
      <x:c r="D24" s="10"/>
      <x:c r="E24" s="10"/>
      <x:c r="F24" s="10"/>
      <x:c r="G24" s="10"/>
      <x:c r="H24" s="21" t="str">
        <x:f>IF(COUNTA(A24:G24)+COUNTA(I24:L24)=0,"",IF(COUNTIFS('품목원장'!$A$6:$A$35,B24,'품목원장'!$I$6:$I$35,"이상 없음")=1,INDEX('품목원장'!$D$6:$D$35,MATCH(B24,'품목원장'!$A$6:$A$35,0)),""))</x:f>
      </x:c>
      <x:c r="I24" s="10"/>
      <x:c r="J24" s="10"/>
      <x:c r="K24" s="10"/>
      <x:c r="L24" s="11"/>
      <x:c r="M24" s="2" t="str">
        <x:f>IF(COUNTA(A24:G24)+COUNTA(I24:L24)=0,"",IF(AND(ISNUMBER(F24),ISNUMBER(G24)),F24-G24,""))</x:f>
      </x:c>
      <x:c r="N24" s="21" t="str">
        <x:f>IF(COUNTA(A24:G24)+COUNTA(I24:L24)=0,"",IF(AND(ISNUMBER(M24),ISNUMBER(H24)),M24*H24,""))</x:f>
      </x:c>
      <x:c r="O24" s="2" t="str">
        <x:f>IF(COUNTA(A24:G24)+COUNTA(I24:L24)=0,"",IF(COUNT(D24:G24)=4,D24-E24-F24,""))</x:f>
      </x:c>
      <x:c r="P24" s="2" t="str">
        <x:f>IF(COUNTA(A24:G24)+COUNTA(I24:L24)=0,"",IF(OR(A24="",COUNTIFS($A$6:$A$25,A24)&lt;&gt;1,B24="",COUNTIFS('품목원장'!$A$6:$A$35,B24,'품목원장'!$I$6:$I$35,"이상 없음")&lt;&gt;1,C24&lt;&gt;"A-Q",COUNT(D24:G24)&lt;&gt;4,D24&lt;=0,E24&lt;0,F24&lt;0,G24&lt;0,G24&gt;F24,D24&lt;&gt;INT(D24),E24&lt;&gt;INT(E24),F24&lt;&gt;INT(F24),G24&lt;&gt;INT(G24),NOT(ISNUMBER(H24)),K24="",O24&lt;&gt;0,AND(G24&gt;0,OR(I24="",COUNTIFS($I$6:$I$25,I24)&lt;&gt;1,J24="",NOT(ISNUMBER(L24)),L24&lt;'사용안내'!$B$5,L24&gt;'사용안내'!$B$6))),"조치 필요","이상 없음"))</x:f>
      </x:c>
      <x:c r="Q24" s="2" t="str">
        <x:f>IF(COUNTA(A24:G24)+COUNTA(I24:L24)=0,"",IF(COUNT(D24:G24)=4,ABS(D24-SUMIFS('입출고명세'!$G$6:$G$35,'입출고명세'!$D$6:$D$35,B24,'입출고명세'!$E$6:$E$35,C24,'입출고명세'!$F$6:$F$35,"반품 인수",'입출고명세'!$J$6:$J$35,"유효 기록",'입출고명세'!$O$6:$O$35,"이상 없음",'입출고명세'!$S$6:$S$35,A24))+ABS(E24-SUMIFS('입출고명세'!$G$6:$G$35,'입출고명세'!$D$6:$D$35,B24,'입출고명세'!$E$6:$E$35,C24,'입출고명세'!$F$6:$F$35,"창고이전 출고",'입출고명세'!$J$6:$J$35,"유효 기록",'입출고명세'!$O$6:$O$35,"이상 없음",'입출고명세'!$S$6:$S$35,A24))+ABS(F24-SUMIFS('입출고명세'!$G$6:$G$35,'입출고명세'!$D$6:$D$35,B24,'입출고명세'!$E$6:$E$35,C24,'입출고명세'!$F$6:$F$35,"폐기",'입출고명세'!$J$6:$J$35,"유효 기록",'입출고명세'!$O$6:$O$35,"이상 없음",'입출고명세'!$S$6:$S$35,A24)),""))</x:f>
      </x:c>
    </x:row>
    <x:row r="25" ht="26" customHeight="1">
      <x:c r="A25" s="10"/>
      <x:c r="B25" s="10"/>
      <x:c r="C25" s="10"/>
      <x:c r="D25" s="10"/>
      <x:c r="E25" s="10"/>
      <x:c r="F25" s="10"/>
      <x:c r="G25" s="10"/>
      <x:c r="H25" s="21" t="str">
        <x:f>IF(COUNTA(A25:G25)+COUNTA(I25:L25)=0,"",IF(COUNTIFS('품목원장'!$A$6:$A$35,B25,'품목원장'!$I$6:$I$35,"이상 없음")=1,INDEX('품목원장'!$D$6:$D$35,MATCH(B25,'품목원장'!$A$6:$A$35,0)),""))</x:f>
      </x:c>
      <x:c r="I25" s="10"/>
      <x:c r="J25" s="10"/>
      <x:c r="K25" s="10"/>
      <x:c r="L25" s="11"/>
      <x:c r="M25" s="2" t="str">
        <x:f>IF(COUNTA(A25:G25)+COUNTA(I25:L25)=0,"",IF(AND(ISNUMBER(F25),ISNUMBER(G25)),F25-G25,""))</x:f>
      </x:c>
      <x:c r="N25" s="21" t="str">
        <x:f>IF(COUNTA(A25:G25)+COUNTA(I25:L25)=0,"",IF(AND(ISNUMBER(M25),ISNUMBER(H25)),M25*H25,""))</x:f>
      </x:c>
      <x:c r="O25" s="2" t="str">
        <x:f>IF(COUNTA(A25:G25)+COUNTA(I25:L25)=0,"",IF(COUNT(D25:G25)=4,D25-E25-F25,""))</x:f>
      </x:c>
      <x:c r="P25" s="2" t="str">
        <x:f>IF(COUNTA(A25:G25)+COUNTA(I25:L25)=0,"",IF(OR(A25="",COUNTIFS($A$6:$A$25,A25)&lt;&gt;1,B25="",COUNTIFS('품목원장'!$A$6:$A$35,B25,'품목원장'!$I$6:$I$35,"이상 없음")&lt;&gt;1,C25&lt;&gt;"A-Q",COUNT(D25:G25)&lt;&gt;4,D25&lt;=0,E25&lt;0,F25&lt;0,G25&lt;0,G25&gt;F25,D25&lt;&gt;INT(D25),E25&lt;&gt;INT(E25),F25&lt;&gt;INT(F25),G25&lt;&gt;INT(G25),NOT(ISNUMBER(H25)),K25="",O25&lt;&gt;0,AND(G25&gt;0,OR(I25="",COUNTIFS($I$6:$I$25,I25)&lt;&gt;1,J25="",NOT(ISNUMBER(L25)),L25&lt;'사용안내'!$B$5,L25&gt;'사용안내'!$B$6))),"조치 필요","이상 없음"))</x:f>
      </x:c>
      <x:c r="Q25" s="2" t="str">
        <x:f>IF(COUNTA(A25:G25)+COUNTA(I25:L25)=0,"",IF(COUNT(D25:G25)=4,ABS(D25-SUMIFS('입출고명세'!$G$6:$G$35,'입출고명세'!$D$6:$D$35,B25,'입출고명세'!$E$6:$E$35,C25,'입출고명세'!$F$6:$F$35,"반품 인수",'입출고명세'!$J$6:$J$35,"유효 기록",'입출고명세'!$O$6:$O$35,"이상 없음",'입출고명세'!$S$6:$S$35,A25))+ABS(E25-SUMIFS('입출고명세'!$G$6:$G$35,'입출고명세'!$D$6:$D$35,B25,'입출고명세'!$E$6:$E$35,C25,'입출고명세'!$F$6:$F$35,"창고이전 출고",'입출고명세'!$J$6:$J$35,"유효 기록",'입출고명세'!$O$6:$O$35,"이상 없음",'입출고명세'!$S$6:$S$35,A25))+ABS(F25-SUMIFS('입출고명세'!$G$6:$G$35,'입출고명세'!$D$6:$D$35,B25,'입출고명세'!$E$6:$E$35,C25,'입출고명세'!$F$6:$F$35,"폐기",'입출고명세'!$J$6:$J$35,"유효 기록",'입출고명세'!$O$6:$O$35,"이상 없음",'입출고명세'!$S$6:$S$35,A25)),""))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</x:sheetData>
  <x:conditionalFormatting sqref="P6:P25">
    <x:cfRule type="containsText" dxfId="5" priority="1" operator="containsText" text="조치 필요"/>
  </x:conditionalFormatting>
  <x:pageMargins left="0.7" right="0.7" top="0.75" bottom="0.75" header="0.3" footer="0.3"/>
  <x:tableParts count="1">
    <x:tablePart xmlns:r="http://schemas.openxmlformats.org/officeDocument/2006/relationships" r:id="Rb964e063fde9496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17" hidden="0" customWidth="1"/>
    <x:col min="4" max="4" width="17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사용안내</x:v>
      </x:c>
      <x:c r="B2" s="2"/>
      <x:c r="C2" s="2"/>
      <x:c r="D2" s="2"/>
    </x:row>
    <x:row r="3" ht="26" customHeight="1">
      <x:c r="A3" s="7" t="str">
        <x:v>첫 판. 방법2026-10-19. 2027년 일월 가상 자료.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26" customHeight="1">
      <x:c r="A5" s="2" t="str">
        <x:v>기간 시작</x:v>
      </x:c>
      <x:c r="B5" s="11" t="d">
        <x:v>2027-01-01T00:00:00.000Z</x:v>
      </x:c>
      <x:c r="C5" s="2"/>
      <x:c r="D5" s="2"/>
    </x:row>
    <x:row r="6" ht="26" customHeight="1">
      <x:c r="A6" s="2" t="str">
        <x:v>기간 종료</x:v>
      </x:c>
      <x:c r="B6" s="11" t="d">
        <x:v>2027-01-31T00:00:00.000Z</x:v>
      </x:c>
      <x:c r="C6" s="2"/>
      <x:c r="D6" s="2"/>
    </x:row>
    <x:row r="7" ht="26" customHeight="1">
      <x:c r="A7" s="2" t="str">
        <x:v>원본 시간대</x:v>
      </x:c>
      <x:c r="B7" s="10" t="str">
        <x:v>Asia/Seoul</x:v>
      </x:c>
      <x:c r="C7" s="2"/>
      <x:c r="D7" s="2"/>
    </x:row>
    <x:row r="8" ht="26" customHeight="1">
      <x:c r="A8" s="2" t="str">
        <x:v>법적 소유자</x:v>
      </x:c>
      <x:c r="B8" s="10" t="str">
        <x:v>ENTITY-1</x:v>
      </x:c>
      <x:c r="C8" s="2"/>
      <x:c r="D8" s="2"/>
    </x:row>
    <x:row r="9" ht="26" customHeight="1">
      <x:c r="A9" s="2" t="str">
        <x:v>통화</x:v>
      </x:c>
      <x:c r="B9" s="10" t="str">
        <x:v>KRW</x:v>
      </x:c>
      <x:c r="C9" s="2"/>
      <x:c r="D9" s="2"/>
    </x:row>
    <x:row r="10" ht="26" customHeight="1">
      <x:c r="A10" s="2" t="str">
        <x:v>운영 검토자</x:v>
      </x:c>
      <x:c r="B10" s="10" t="str"/>
      <x:c r="C10" s="2"/>
      <x:c r="D10" s="2"/>
    </x:row>
    <x:row r="11" ht="26" customHeight="1">
      <x:c r="A11" s="2" t="str">
        <x:v>창고 검토자</x:v>
      </x:c>
      <x:c r="B11" s="10" t="str"/>
      <x:c r="C11" s="2"/>
      <x:c r="D11" s="2"/>
    </x:row>
    <x:row r="12" ht="26" customHeight="1">
      <x:c r="A12" s="2" t="str">
        <x:v>재무 검토자</x:v>
      </x:c>
      <x:c r="B12" s="10" t="str"/>
      <x:c r="C12" s="2"/>
      <x:c r="D12" s="2"/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48" customHeight="1">
      <x:c r="A15" s="15" t="str">
        <x:v>보관 위치</x:v>
      </x:c>
      <x:c r="B15" s="15" t="str">
        <x:v>상태</x:v>
      </x:c>
      <x:c r="C15" s="15" t="str">
        <x:v>담당</x:v>
      </x:c>
      <x:c r="D15" s="2"/>
    </x:row>
    <x:row r="16" ht="26" customHeight="1">
      <x:c r="A16" s="2" t="str">
        <x:v>A-STD</x:v>
      </x:c>
      <x:c r="B16" s="2" t="str">
        <x:v>가용</x:v>
      </x:c>
      <x:c r="C16" s="2" t="str">
        <x:v>재무 관리자</x:v>
      </x:c>
      <x:c r="D16" s="2"/>
    </x:row>
    <x:row r="17" ht="26" customHeight="1">
      <x:c r="A17" s="2" t="str">
        <x:v>B-STD</x:v>
      </x:c>
      <x:c r="B17" s="2" t="str">
        <x:v>가용</x:v>
      </x:c>
      <x:c r="C17" s="2" t="str">
        <x:v>재무 관리자</x:v>
      </x:c>
      <x:c r="D17" s="2"/>
    </x:row>
    <x:row r="18" ht="26" customHeight="1">
      <x:c r="A18" s="2" t="str">
        <x:v>A-Q</x:v>
      </x:c>
      <x:c r="B18" s="2" t="str">
        <x:v>격리</x:v>
      </x:c>
      <x:c r="C18" s="2" t="str">
        <x:v>재무 관리자</x:v>
      </x:c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55" customHeight="1">
      <x:c r="A21" s="16" t="str">
        <x:v>한 파일은 소유자 한 명과 통화 한 종류 및 고정 기간 하나만 다룹니다. 옅은 노란색 예시를 권한 내 원본 추출 자료로 바꿉니다. 날짜는 현지 달력 기준이며 시간 자료는 먼저 통일합니다.</x:v>
      </x:c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55" customHeight="1">
      <x:c r="A23" s="16" t="str">
        <x:v>PCH-01은 주머니 한 개이고 KIT-02는 완성된 맞춤 선물 한 묶음입니다. 상자와 낱개 및 부품을 섞지 않습니다. A-STD와 B-STD는 가용 위치이며 A-Q는 배정할 수 없는 격리 위치입니다.</x:v>
      </x:c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55" customHeight="1">
      <x:c r="A25" s="16" t="str">
        <x:v>열 개 행에는 정정 참조를 붙여 취소한 중복 행이 하나 있습니다. 유효 상태로 바꾸면 양쪽이 중복 오류가 됩니다. 권한자가 원본을 대조한 뒤 추가된 행 하나만 취소하세요.</x:v>
      </x:c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55" customHeight="1">
      <x:c r="A27" s="16" t="str">
        <x:v>품목 서른 행, 입출고 서른 행, 창고 잔액 스무 행, 반품 스무 행까지 계산합니다. 미사용 행의 원본 입력은 전부 지우고 수식을 남깁니다. 일부 입력은 오류입니다. 범위 확장 전 표와 수식 및 검증과 모든 참조를 늘립니다.</x:v>
      </x:c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55" customHeight="1">
      <x:c r="A29" s="16" t="str">
        <x:v>차감은 별도 상업 결정입니다. 반품은 격리로 인수하고 승인 처분 후 다섯 묶음을 복귀시키며 일곱 묶음을 폐기합니다. 네 묶음은 차감 증빙이 있고 세 묶음은 미결입니다. 차감은 재고를 복구하지 않습니다.</x:v>
      </x:c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55" customHeight="1">
      <x:c r="A31" s="16" t="str">
        <x:v>여덟 시트 계산 파일은 편집과 재계산이 가능합니다. 문자 구분 파일은 입출고 값만 저장한 스냅숏으로 계산 파일이나 수식의 대체물이 아닙니다. 식별자는 문자로 가져옵니다.</x:v>
      </x:c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55" customHeight="1">
      <x:c r="A33" s="16" t="str">
        <x:v>참고 단가는 명시한 가정이며 세무 평가나 시장 가격 및 현금 회수 또는 회계 분개가 아닙니다. 회계와 세무 및 소유권과 폐기 판단은 해당 전문가가 맡습니다.</x:v>
      </x:c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55" customHeight="1">
      <x:c r="A35" s="16" t="str">
        <x:v>원본 추출과 실사표 및 정정과 폐기 승인, 이전 증빙과 차감 문서를 함께 보관합니다. 익명 품목과 거래 식별자를 쓰고 수령인 이름이나 주소는 넣지 않습니다.</x:v>
      </x:c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55" customHeight="1">
      <x:c r="A37" s="16" t="str">
        <x:v>검토 이동 표시는 승인이 아닙니다. 문서에 따른 차감 결정과 기명 검토가 모두 입력되어야 예시의 미완료 작업이 사라집니다.</x:v>
      </x:c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</x:sheetData>
  <x:mergeCells>
    <x:mergeCell ref="A21:D22"/>
    <x:mergeCell ref="A23:D24"/>
    <x:mergeCell ref="A25:D26"/>
    <x:mergeCell ref="A27:D28"/>
    <x:mergeCell ref="A29:D30"/>
    <x:mergeCell ref="A31:D32"/>
    <x:mergeCell ref="A33:D34"/>
    <x:mergeCell ref="A35:D36"/>
    <x:mergeCell ref="A37:D3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7" hidden="0" customWidth="1"/>
    <x:col min="3" max="3" width="25" hidden="0" customWidth="1"/>
    <x:col min="4" max="4" width="2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검증</x:v>
      </x:c>
      <x:c r="B2" s="2"/>
      <x:c r="C2" s="2"/>
      <x:c r="D2" s="2"/>
    </x:row>
    <x:row r="3" ht="26" customHeight="1">
      <x:c r="A3" s="7" t="str">
        <x:v>첫 판. 방법2026-10-19. 2027년 일월 가상 자료.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48" customHeight="1">
      <x:c r="A5" s="15" t="str">
        <x:v>검증</x:v>
      </x:c>
      <x:c r="B5" s="15" t="str">
        <x:v>건수와 수량</x:v>
      </x:c>
      <x:c r="C5" s="15" t="str">
        <x:v>결과</x:v>
      </x:c>
      <x:c r="D5" s="15" t="str">
        <x:v>담당</x:v>
      </x:c>
    </x:row>
    <x:row r="6" ht="26" customHeight="1">
      <x:c r="A6" s="2" t="str">
        <x:v>입출고 행 오류</x:v>
      </x:c>
      <x:c r="B6" s="2" t="n">
        <x:f>'재고대조'!B11</x:f>
        <x:v>0</x:v>
      </x:c>
      <x:c r="C6" s="2" t="str">
        <x:f>IF(B6=0,"이상 없음","조치 필요")</x:f>
        <x:v>이상 없음</x:v>
      </x:c>
      <x:c r="D6" s="2" t="str">
        <x:v>재무 관리자</x:v>
      </x:c>
    </x:row>
    <x:row r="7" ht="26" customHeight="1">
      <x:c r="A7" s="2" t="str">
        <x:v>미연결 이전 행</x:v>
      </x:c>
      <x:c r="B7" s="2" t="n">
        <x:f>'재고대조'!B12</x:f>
        <x:v>0</x:v>
      </x:c>
      <x:c r="C7" s="2" t="str">
        <x:f>IF(B7=0,"이상 없음","조치 필요")</x:f>
        <x:v>이상 없음</x:v>
      </x:c>
      <x:c r="D7" s="2" t="str">
        <x:v>재무 관리자</x:v>
      </x:c>
    </x:row>
    <x:row r="8" ht="26" customHeight="1">
      <x:c r="A8" s="2" t="str">
        <x:v>잔액 입력과 실사 오류</x:v>
      </x:c>
      <x:c r="B8" s="2" t="n">
        <x:f>'재고대조'!B13</x:f>
        <x:v>0</x:v>
      </x:c>
      <x:c r="C8" s="2" t="str">
        <x:f>IF(B8=0,"이상 없음","조치 필요")</x:f>
        <x:v>이상 없음</x:v>
      </x:c>
      <x:c r="D8" s="2" t="str">
        <x:v>재무 관리자</x:v>
      </x:c>
    </x:row>
    <x:row r="9" ht="26" customHeight="1">
      <x:c r="A9" s="2" t="str">
        <x:v>음수 예상 재고 행</x:v>
      </x:c>
      <x:c r="B9" s="2" t="n">
        <x:f>COUNTIFS('창고별잔액'!M6:M25,"&lt;0")</x:f>
        <x:v>0</x:v>
      </x:c>
      <x:c r="C9" s="2" t="str">
        <x:f>IF(B9=0,"이상 없음","조치 필요")</x:f>
        <x:v>이상 없음</x:v>
      </x:c>
      <x:c r="D9" s="2" t="str">
        <x:v>재무 관리자</x:v>
      </x:c>
    </x:row>
    <x:row r="10" ht="26" customHeight="1">
      <x:c r="A10" s="2" t="str">
        <x:v>실사 수량 차이</x:v>
      </x:c>
      <x:c r="B10" s="2" t="n">
        <x:f>SUMIFS('창고별잔액'!N6:N25,'창고별잔액'!N6:N25,"&gt;0")-SUMIFS('창고별잔액'!N6:N25,'창고별잔액'!N6:N25,"&lt;0")</x:f>
        <x:v>0</x:v>
      </x:c>
      <x:c r="C10" s="2" t="str">
        <x:f>IF(B10=0,"이상 없음","조치 필요")</x:f>
        <x:v>이상 없음</x:v>
      </x:c>
      <x:c r="D10" s="2" t="str">
        <x:v>재무 관리자</x:v>
      </x:c>
    </x:row>
    <x:row r="11" ht="26" customHeight="1">
      <x:c r="A11" s="2" t="str">
        <x:v>반품 입력 오류</x:v>
      </x:c>
      <x:c r="B11" s="2" t="n">
        <x:f>COUNTIFS('반품과차감'!P6:P25,"조치 필요")</x:f>
        <x:v>0</x:v>
      </x:c>
      <x:c r="C11" s="2" t="str">
        <x:f>IF(B11=0,"이상 없음","조치 필요")</x:f>
        <x:v>이상 없음</x:v>
      </x:c>
      <x:c r="D11" s="2" t="str">
        <x:v>재무 관리자</x:v>
      </x:c>
    </x:row>
    <x:row r="12" ht="26" customHeight="1">
      <x:c r="A12" s="2" t="str">
        <x:v>반품 입출고 수량 차이</x:v>
      </x:c>
      <x:c r="B12" s="2" t="n">
        <x:f>SUM('반품과차감'!Q6:Q25)</x:f>
        <x:v>0</x:v>
      </x:c>
      <x:c r="C12" s="2" t="str">
        <x:f>IF(B12=0,"이상 없음","조치 필요")</x:f>
        <x:v>이상 없음</x:v>
      </x:c>
      <x:c r="D12" s="2" t="str">
        <x:v>재무 관리자</x:v>
      </x:c>
    </x:row>
    <x:row r="13" ht="26" customHeight="1">
      <x:c r="A13" s="2" t="str">
        <x:v>미결 차감 수량</x:v>
      </x:c>
      <x:c r="B13" s="2" t="n">
        <x:f>'재고대조'!B14</x:f>
        <x:v>3</x:v>
      </x:c>
      <x:c r="C13" s="2" t="str">
        <x:f>IF(B13=0,"이상 없음","조치 필요")</x:f>
        <x:v>조치 필요</x:v>
      </x:c>
      <x:c r="D13" s="2" t="str">
        <x:v>재무 관리자</x:v>
      </x:c>
    </x:row>
    <x:row r="14" ht="26" customHeight="1">
      <x:c r="A14" s="2" t="str">
        <x:v>기명 검토 누락</x:v>
      </x:c>
      <x:c r="B14" s="2" t="n">
        <x:f>'재고대조'!B16</x:f>
        <x:v>3</x:v>
      </x:c>
      <x:c r="C14" s="2" t="str">
        <x:f>IF(B14=0,"이상 없음","조치 필요")</x:f>
        <x:v>조치 필요</x:v>
      </x:c>
      <x:c r="D14" s="2" t="str">
        <x:v>재무 관리자</x:v>
      </x:c>
    </x:row>
    <x:row r="15" ht="26" customHeight="1">
      <x:c r="A15" s="2" t="str">
        <x:v>수식 오류</x:v>
      </x:c>
      <x:c r="B15" s="2" t="n">
        <x:f>SUMPRODUCT(--ISERROR('창고별잔액'!G6:Q25))+SUMPRODUCT(--ISERROR('입출고명세'!O6:Q35))+SUMPRODUCT(--ISERROR('반품과차감'!M6:Q25))+SUMPRODUCT(--ISERROR('재고대조'!B6:B17))</x:f>
        <x:v>0</x:v>
      </x:c>
      <x:c r="C15" s="2" t="str">
        <x:f>IF(B15=0,"이상 없음","조치 필요")</x:f>
        <x:v>이상 없음</x:v>
      </x:c>
      <x:c r="D15" s="2" t="str">
        <x:v>재무 관리자</x:v>
      </x:c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</x:sheetData>
  <x:conditionalFormatting sqref="C6:C15">
    <x:cfRule type="containsText" dxfId="6" priority="1" operator="containsText" text="조치 필요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방법과출처</x:v>
      </x:c>
      <x:c r="B2" s="2"/>
      <x:c r="C2" s="2"/>
      <x:c r="D2" s="2"/>
    </x:row>
    <x:row r="3" ht="26" customHeight="1">
      <x:c r="A3" s="7" t="str">
        <x:v>첫 판. 방법2026-10-19. 2027년 일월 가상 자료.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26" customHeight="1">
      <x:c r="A5" s="2"/>
      <x:c r="B5" s="2"/>
      <x:c r="C5" s="2"/>
      <x:c r="D5" s="2"/>
    </x:row>
    <x:row r="6" ht="55" customHeight="1">
      <x:c r="A6" s="16" t="str">
        <x:v>원본 기록마다 고유 행 식별자를 두고 유효 거래마다 거래 식별자를 하나만 사용합니다. 이전의 양쪽은 다른 거래와 같은 묶음을 가지며 품목과 생산 묶음 및 양수 수량과 서로의 위치가 맞아야 합니다.</x:v>
      </x:c>
      <x:c r="B6" s="2"/>
      <x:c r="C6" s="2"/>
      <x:c r="D6" s="2"/>
    </x:row>
    <x:row r="7" ht="26" customHeight="1">
      <x:c r="A7" s="2"/>
      <x:c r="B7" s="2"/>
      <x:c r="C7" s="2"/>
      <x:c r="D7" s="2"/>
    </x:row>
    <x:row r="8" ht="26" customHeight="1">
      <x:c r="A8" s="2"/>
      <x:c r="B8" s="2"/>
      <x:c r="C8" s="2"/>
      <x:c r="D8" s="2"/>
    </x:row>
    <x:row r="9" ht="55" customHeight="1">
      <x:c r="A9" s="16" t="str">
        <x:v>기초에 입고와 이전 입고를 더하고 이전 출고와 출고 및 폐기를 빼고 반품 인수를 더합니다. 무효 행은 제외하고 오류 수를 남깁니다. 오류가 있는 예상 수량은 검증된 재고가 아닙니다.</x:v>
      </x:c>
      <x:c r="B9" s="2"/>
      <x:c r="C9" s="2"/>
      <x:c r="D9" s="2"/>
    </x:row>
    <x:row r="10" ht="26" customHeight="1">
      <x:c r="A10" s="2"/>
      <x:c r="B10" s="2"/>
      <x:c r="C10" s="2"/>
      <x:c r="D10" s="2"/>
    </x:row>
    <x:row r="11" ht="26" customHeight="1">
      <x:c r="A11" s="2"/>
      <x:c r="B11" s="2"/>
      <x:c r="C11" s="2"/>
      <x:c r="D11" s="2"/>
    </x:row>
    <x:row r="12" ht="55" customHeight="1">
      <x:c r="A12" s="16" t="str">
        <x:v>반품 인수는 정한 소유자 아래의 실물 보관이며 먼저 격리 위치에 들어갑니다. 가용을 뜻하지 않습니다. 승인 처분 후 별도 쌍 이전으로 복귀시킵니다.</x:v>
      </x:c>
      <x:c r="B12" s="2"/>
      <x:c r="C12" s="2"/>
      <x:c r="D12" s="2"/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55" customHeight="1">
      <x:c r="A15" s="16" t="str">
        <x:v>갑 사례는 기초 백이십과 팔십, 갑 입고 삼십과 을 이전 이십 및 출고 이십오와 십오를 거쳐 기말 백오와 팔십오가 됩니다. 추가 출고 행은 COR-01 참조와 함께 취소 상태로 남깁니다.</x:v>
      </x:c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55" customHeight="1">
      <x:c r="A18" s="16" t="str">
        <x:v>을 사례는 반품 열두 묶음과 복귀 다섯 및 폐기 일곱, 문서 차감 넷과 미결 셋입니다. 국내 가정은 주머니 개당 만오천원과 선물 묶음당 사만오천원이며 환율 비교가 아닙니다.</x:v>
      </x:c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55" customHeight="1">
      <x:c r="A21" s="16" t="str">
        <x:v>독자 운영 방법 첫 판, 최초 확인2026-10-19, 연간 점검 예정2027-10-19. 거래 구조나 출처 및 규정이 크게 바뀌면 앞당깁니다. Giftpack 편집팀.</x:v>
      </x:c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55" customHeight="1">
      <x:c r="A24" s="16" t="str">
        <x:v>검증 시트는 끝단 관찰 영역입니다. 재고 계산이나 요약은 이를 읽지 않습니다. 모두 가상 자료이며 창고 연동이나 법정 장부가 아닙니다.</x:v>
      </x:c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65" customHeight="1">
      <x:c r="A28" s="16" t="str">
        <x:v>국세청 간편장부의 거래와 실지 재고 기록 설명을 해당 범위에서 참고
https://d.nts.go.kr/nts/cm/cntnts/cntntsView.do?cntntsId=7670&amp;mi=2231
확인2026-10-19. 적용 범위와 시점 한계는 본문 참조.</x:v>
      </x:c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</x:sheetData>
  <x:mergeCells>
    <x:mergeCell ref="A6:D8"/>
    <x:mergeCell ref="A9:D11"/>
    <x:mergeCell ref="A12:D14"/>
    <x:mergeCell ref="A15:D17"/>
    <x:mergeCell ref="A18:D20"/>
    <x:mergeCell ref="A21:D23"/>
    <x:mergeCell ref="A24:D26"/>
    <x:mergeCell ref="A28:D30"/>
  </x:mergeCells>
  <x:pageMargins left="0.7" right="0.7" top="0.75" bottom="0.75" header="0.3" footer="0.3"/>
</x:worksheet>
</file>