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161678d2b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bf4ce56401e5402b"/>
    <x:sheet xmlns:r="http://schemas.openxmlformats.org/officeDocument/2006/relationships" name="Inputs" sheetId="2" r:id="R1b799743353f46cd"/>
    <x:sheet xmlns:r="http://schemas.openxmlformats.org/officeDocument/2006/relationships" name="Packaging Scenarios" sheetId="3" r:id="Rbd40e28b835c40d9"/>
    <x:sheet xmlns:r="http://schemas.openxmlformats.org/officeDocument/2006/relationships" name="Results" sheetId="4" r:id="R15cb96f147db40b0"/>
    <x:sheet xmlns:r="http://schemas.openxmlformats.org/officeDocument/2006/relationships" name="Carrier Assumptions" sheetId="5" r:id="R882e104069a94845"/>
    <x:sheet xmlns:r="http://schemas.openxmlformats.org/officeDocument/2006/relationships" name="Source Register" sheetId="6" r:id="R2dc3eafc30894c6c"/>
    <x:sheet xmlns:r="http://schemas.openxmlformats.org/officeDocument/2006/relationships" name="QA" sheetId="7" r:id="R853525d38bda46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%"/>
    <x:numFmt numFmtId="202" formatCode="0.00000"/>
  </x:numFmts>
  <x:fonts count="5">
    <x:font>
      <x:sz val="11"/>
      <x:name val="Carlito"/>
    </x:font>
    <x:font>
      <x:sz val="10"/>
      <x:color rgb="FF1F2937"/>
      <x:name val="Aptos"/>
    </x:font>
    <x:font>
      <x:b/>
      <x:sz val="18"/>
      <x:color rgb="FFFFFFFF"/>
      <x:name val="Aptos"/>
    </x:font>
    <x:font>
      <x:b/>
      <x:sz val="10"/>
      <x:color rgb="FF17365D"/>
      <x:name val="Aptos"/>
    </x:font>
    <x:font>
      <x:b/>
      <x:sz val="11"/>
      <x:color rgb="FFFFFFFF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2F8"/>
      </x:patternFill>
    </x:fill>
    <x:fill>
      <x:patternFill patternType="solid">
        <x:fgColor rgb="FFFFF2CC"/>
      </x:patternFill>
    </x:fill>
  </x:fills>
  <x:borders count="3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B8C2CC"/>
      </x:left>
      <x:right style="thin">
        <x:color rgb="FFB8C2CC"/>
      </x:right>
      <x:top style="thin">
        <x:color rgb="FFB8C2CC"/>
      </x:top>
      <x:bottom style="thin">
        <x:color rgb="FFB8C2C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e71a28d8a4313" /><Relationship Type="http://schemas.openxmlformats.org/officeDocument/2006/relationships/theme" Target="/xl/theme/theme1.xml" Id="R82c40beeb7fb4db1" /><Relationship Type="http://schemas.openxmlformats.org/officeDocument/2006/relationships/sharedStrings" Target="/xl/sharedStrings.xml" Id="Rf919010e99c84428" /><Relationship Type="http://schemas.openxmlformats.org/officeDocument/2006/relationships/worksheet" Target="/xl/worksheets/sheet1.xml" Id="Rbf4ce56401e5402b" /><Relationship Type="http://schemas.openxmlformats.org/officeDocument/2006/relationships/worksheet" Target="/xl/worksheets/sheet2.xml" Id="R1b799743353f46cd" /><Relationship Type="http://schemas.openxmlformats.org/officeDocument/2006/relationships/worksheet" Target="/xl/worksheets/sheet3.xml" Id="Rbd40e28b835c40d9" /><Relationship Type="http://schemas.openxmlformats.org/officeDocument/2006/relationships/worksheet" Target="/xl/worksheets/sheet4.xml" Id="R15cb96f147db40b0" /><Relationship Type="http://schemas.openxmlformats.org/officeDocument/2006/relationships/worksheet" Target="/xl/worksheets/sheet5.xml" Id="R882e104069a94845" /><Relationship Type="http://schemas.openxmlformats.org/officeDocument/2006/relationships/worksheet" Target="/xl/worksheets/sheet6.xml" Id="R2dc3eafc30894c6c" /><Relationship Type="http://schemas.openxmlformats.org/officeDocument/2006/relationships/worksheet" Target="/xl/worksheets/sheet7.xml" Id="R853525d38bda46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15" hidden="0" customHeight="1">
      <x:c r="A1" s="5" t="str">
        <x:v>Corporate Gift Packaging &amp; Dimensional Weight Calculator 2027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0" t="str">
        <x:v>Version</x:v>
      </x:c>
      <x:c r="B4" s="11" t="str">
        <x:v>2027-v1</x:v>
      </x:c>
      <x:c r="C4" s="11"/>
      <x:c r="D4" s="11"/>
      <x:c r="E4" s="11"/>
      <x:c r="F4" s="11"/>
      <x:c r="G4" s="11"/>
      <x:c r="H4" s="11"/>
      <x:c r="I4" s="2"/>
      <x:c r="J4" s="2"/>
    </x:row>
    <x:row r="5" ht="15" hidden="0" customHeight="1">
      <x:c r="A5" s="10" t="str">
        <x:v>Purpose</x:v>
      </x:c>
      <x:c r="B5" s="11" t="str">
        <x:v>Compare packaging scenarios before requesting a carrier quote. This file does not calculate live prices, duties, tax, or delivery promises.</x:v>
      </x:c>
      <x:c r="C5" s="11"/>
      <x:c r="D5" s="11"/>
      <x:c r="E5" s="11"/>
      <x:c r="F5" s="11"/>
      <x:c r="G5" s="11"/>
      <x:c r="H5" s="11"/>
      <x:c r="I5" s="2"/>
      <x:c r="J5" s="2"/>
    </x:row>
    <x:row r="6" ht="15" hidden="0" customHeight="1">
      <x:c r="A6" s="10" t="str">
        <x:v>Enter carton dimensions, actual packed weight, divisor, quantity, and the item-volume estimate. Verify the carrier, service, account rate type, market, and rounding rule before use.</x:v>
      </x:c>
      <x:c r="B6" s="11" t="str"/>
      <x:c r="C6" s="11"/>
      <x:c r="D6" s="11"/>
      <x:c r="E6" s="11"/>
      <x:c r="F6" s="11"/>
      <x:c r="G6" s="11"/>
      <x:c r="H6" s="11"/>
      <x:c r="I6" s="2"/>
      <x:c r="J6" s="2"/>
    </x:row>
    <x:row r="7" ht="15" hidden="0" customHeight="1">
      <x:c r="A7" s="10" t="str">
        <x:v>Last verified</x:v>
      </x:c>
      <x:c r="B7" s="11" t="str">
        <x:v>2026-09-21</x:v>
      </x:c>
      <x:c r="C7" s="11"/>
      <x:c r="D7" s="11"/>
      <x:c r="E7" s="11"/>
      <x:c r="F7" s="11"/>
      <x:c r="G7" s="11"/>
      <x:c r="H7" s="11"/>
      <x:c r="I7" s="2"/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  <x:mergeCell ref="B5:H5"/>
    <x:mergeCell ref="A6:H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20.110000610351562" hidden="0" customWidth="1"/>
    <x:col min="3" max="3" width="42" hidden="0" customWidth="1"/>
  </x:cols>
  <x:sheetData>
    <x:row r="1" ht="15" hidden="0" customHeight="1">
      <x:c r="A1" s="5" t="str">
        <x:v>Corporate Gift Packaging &amp; Dimensional Weight Calculator 2027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Field</x:v>
      </x:c>
      <x:c r="B4" s="17" t="str">
        <x:v>Value</x:v>
      </x:c>
      <x:c r="C4" s="17" t="str">
        <x:v>Notes</x:v>
      </x:c>
      <x:c r="D4" s="2"/>
      <x:c r="E4" s="2"/>
      <x:c r="F4" s="2"/>
      <x:c r="G4" s="2"/>
      <x:c r="H4" s="2"/>
      <x:c r="I4" s="2"/>
      <x:c r="J4" s="2"/>
    </x:row>
    <x:row r="5" ht="15" hidden="0" customHeight="1">
      <x:c r="A5" s="11" t="str">
        <x:v>Unit system</x:v>
      </x:c>
      <x:c r="B5" s="21" t="str">
        <x:v>Metric (cm / kg)</x:v>
      </x:c>
      <x:c r="C5" s="11" t="str">
        <x:v>Use one unit system per workbook</x:v>
      </x:c>
      <x:c r="D5" s="2"/>
      <x:c r="E5" s="2"/>
      <x:c r="F5" s="2"/>
      <x:c r="G5" s="2"/>
      <x:c r="H5" s="2"/>
      <x:c r="I5" s="2"/>
      <x:c r="J5" s="2"/>
    </x:row>
    <x:row r="6" ht="15" hidden="0" customHeight="1">
      <x:c r="A6" s="11" t="str">
        <x:v>Editable divisor</x:v>
      </x:c>
      <x:c r="B6" s="22" t="n">
        <x:v>5000</x:v>
      </x:c>
      <x:c r="C6" s="11" t="str">
        <x:v>User-editable; verify carrier, service and market</x:v>
      </x:c>
      <x:c r="D6" s="2"/>
      <x:c r="E6" s="2"/>
      <x:c r="F6" s="2"/>
      <x:c r="G6" s="2"/>
      <x:c r="H6" s="2"/>
      <x:c r="I6" s="2"/>
      <x:c r="J6" s="2"/>
    </x:row>
    <x:row r="7" ht="15" hidden="0" customHeight="1">
      <x:c r="A7" s="11" t="str">
        <x:v>Review threshold: longest side</x:v>
      </x:c>
      <x:c r="B7" s="22" t="n">
        <x:v>100</x:v>
      </x:c>
      <x:c r="C7" s="11" t="str">
        <x:v>Review-only threshold; not a carrier promise</x:v>
      </x:c>
      <x:c r="D7" s="2"/>
      <x:c r="E7" s="2"/>
      <x:c r="F7" s="2"/>
      <x:c r="G7" s="2"/>
      <x:c r="H7" s="2"/>
      <x:c r="I7" s="2"/>
      <x:c r="J7" s="2"/>
    </x:row>
    <x:row r="8" ht="15" hidden="0" customHeight="1">
      <x:c r="A8" s="11" t="str">
        <x:v>Item volume per unit</x:v>
      </x:c>
      <x:c r="B8" s="22" t="n">
        <x:v>4800</x:v>
      </x:c>
      <x:c r="C8" s="11" t="str">
        <x:v>Estimated packed item volume, cm³</x:v>
      </x:c>
      <x:c r="D8" s="2"/>
      <x:c r="E8" s="2"/>
      <x:c r="F8" s="2"/>
      <x:c r="G8" s="2"/>
      <x:c r="H8" s="2"/>
      <x:c r="I8" s="2"/>
      <x:c r="J8" s="2"/>
    </x:row>
    <x:row r="9" ht="15" hidden="0" customHeight="1">
      <x:c r="A9" s="11" t="str">
        <x:v>Units per carton</x:v>
      </x:c>
      <x:c r="B9" s="22" t="n">
        <x:v>6</x:v>
      </x:c>
      <x:c r="C9" s="11" t="str">
        <x:v>Units per carton</x:v>
      </x:c>
      <x:c r="D9" s="2"/>
      <x:c r="E9" s="2"/>
      <x:c r="F9" s="2"/>
      <x:c r="G9" s="2"/>
      <x:c r="H9" s="2"/>
      <x:c r="I9" s="2"/>
      <x:c r="J9" s="2"/>
    </x:row>
    <x:row r="10" ht="15" hidden="0" customHeight="1">
      <x:c r="A10" s="11" t="str">
        <x:v>Assumption source label</x:v>
      </x:c>
      <x:c r="B10" s="21" t="str">
        <x:v>UPS / FedEx official guidance</x:v>
      </x:c>
      <x:c r="C10" s="11" t="str">
        <x:v>Assumption label only</x:v>
      </x:c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11" t="str">
        <x:v>Last verified</x:v>
      </x:c>
      <x:c r="B11" s="21" t="str">
        <x:v>2026-09-21</x:v>
      </x:c>
      <x:c r="C11" s="11" t="str">
        <x:v>Reverify quarterly or after a documented rule change</x:v>
      </x:c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5.889999866485596" hidden="0" customWidth="1"/>
    <x:col min="3" max="3" width="5" hidden="0" customWidth="1"/>
    <x:col min="4" max="4" width="5.559999942779541" hidden="0" customWidth="1"/>
    <x:col min="5" max="5" width="17.110000610351562" hidden="0" customWidth="1"/>
    <x:col min="6" max="6" width="13" hidden="0" customWidth="1"/>
    <x:col min="7" max="7" width="16.440000534057617" hidden="0" customWidth="1"/>
    <x:col min="8" max="8" width="12.670000076293945" hidden="0" customWidth="1"/>
    <x:col min="9" max="9" width="24.440000534057617" hidden="0" customWidth="1"/>
  </x:cols>
  <x:sheetData>
    <x:row r="1" ht="15" hidden="0" customHeight="1">
      <x:c r="A1" s="5" t="str">
        <x:v>Corporate Gift Packaging &amp; Dimensional Weight Calculator 2027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Scenario</x:v>
      </x:c>
      <x:c r="B4" s="17" t="str">
        <x:v>Length</x:v>
      </x:c>
      <x:c r="C4" s="17" t="str">
        <x:v>Width</x:v>
      </x:c>
      <x:c r="D4" s="17" t="str">
        <x:v>Height</x:v>
      </x:c>
      <x:c r="E4" s="17" t="str">
        <x:v>Actual packed weight</x:v>
      </x:c>
      <x:c r="F4" s="17" t="str">
        <x:v>Units per carton</x:v>
      </x:c>
      <x:c r="G4" s="17" t="str">
        <x:v>Item volume per unit</x:v>
      </x:c>
      <x:c r="H4" s="17" t="str">
        <x:v>Editable divisor</x:v>
      </x:c>
      <x:c r="I4" s="17" t="str">
        <x:v>Review threshold: longest side</x:v>
      </x:c>
      <x:c r="J4" s="2"/>
    </x:row>
    <x:row r="5" ht="15" hidden="0" customHeight="1">
      <x:c r="A5" s="11" t="str">
        <x:v>Baseline</x:v>
      </x:c>
      <x:c r="B5" s="22" t="n">
        <x:v>60</x:v>
      </x:c>
      <x:c r="C5" s="22" t="n">
        <x:v>45</x:v>
      </x:c>
      <x:c r="D5" s="22" t="n">
        <x:v>35</x:v>
      </x:c>
      <x:c r="E5" s="22" t="n">
        <x:v>12.4</x:v>
      </x:c>
      <x:c r="F5" s="22" t="n">
        <x:v>6</x:v>
      </x:c>
      <x:c r="G5" s="22" t="n">
        <x:v>4800</x:v>
      </x:c>
      <x:c r="H5" s="22" t="n">
        <x:v>5000</x:v>
      </x:c>
      <x:c r="I5" s="22" t="n">
        <x:v>100</x:v>
      </x:c>
      <x:c r="J5" s="2"/>
    </x:row>
    <x:row r="6" ht="15" hidden="0" customHeight="1">
      <x:c r="A6" s="11" t="str">
        <x:v>Right-sized</x:v>
      </x:c>
      <x:c r="B6" s="22" t="n">
        <x:v>55</x:v>
      </x:c>
      <x:c r="C6" s="22" t="n">
        <x:v>40</x:v>
      </x:c>
      <x:c r="D6" s="22" t="n">
        <x:v>30</x:v>
      </x:c>
      <x:c r="E6" s="22" t="n">
        <x:v>12.1</x:v>
      </x:c>
      <x:c r="F6" s="22" t="n">
        <x:v>6</x:v>
      </x:c>
      <x:c r="G6" s="22" t="n">
        <x:v>4800</x:v>
      </x:c>
      <x:c r="H6" s="22" t="n">
        <x:v>5000</x:v>
      </x:c>
      <x:c r="I6" s="22" t="n">
        <x:v>100</x:v>
      </x:c>
      <x:c r="J6" s="2"/>
    </x:row>
    <x:row r="7" ht="15" hidden="0" customHeight="1">
      <x:c r="A7" s="11" t="str">
        <x:v>Protective</x:v>
      </x:c>
      <x:c r="B7" s="22" t="n">
        <x:v>62</x:v>
      </x:c>
      <x:c r="C7" s="22" t="n">
        <x:v>47</x:v>
      </x:c>
      <x:c r="D7" s="22" t="n">
        <x:v>38</x:v>
      </x:c>
      <x:c r="E7" s="22" t="n">
        <x:v>13.2</x:v>
      </x:c>
      <x:c r="F7" s="22" t="n">
        <x:v>6</x:v>
      </x:c>
      <x:c r="G7" s="22" t="n">
        <x:v>4800</x:v>
      </x:c>
      <x:c r="H7" s="22" t="n">
        <x:v>5000</x:v>
      </x:c>
      <x:c r="I7" s="22" t="n">
        <x:v>100</x:v>
      </x:c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2" hidden="0" customWidth="1"/>
    <x:col min="2" max="2" width="11.890000343322754" hidden="0" customWidth="1"/>
    <x:col min="3" max="3" width="15.779999732971191" hidden="0" customWidth="1"/>
    <x:col min="4" max="4" width="17.110000610351562" hidden="0" customWidth="1"/>
    <x:col min="5" max="5" width="15" hidden="0" customWidth="1"/>
    <x:col min="6" max="6" width="13.779999732971191" hidden="0" customWidth="1"/>
    <x:col min="7" max="7" width="13.670000076293945" hidden="0" customWidth="1"/>
    <x:col min="8" max="8" width="28" hidden="0" customWidth="1"/>
    <x:col min="9" max="9" width="28" hidden="0" customWidth="1"/>
  </x:cols>
  <x:sheetData>
    <x:row r="1" ht="15" hidden="0" customHeight="1">
      <x:c r="A1" s="5" t="str">
        <x:v>Corporate Gift Packaging &amp; Dimensional Weight Calculator 2027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Scenario</x:v>
      </x:c>
      <x:c r="B4" s="17" t="str">
        <x:v>Carton volume</x:v>
      </x:c>
      <x:c r="C4" s="17" t="str">
        <x:v>Dimensional weight</x:v>
      </x:c>
      <x:c r="D4" s="17" t="str">
        <x:v>Actual packed weight</x:v>
      </x:c>
      <x:c r="E4" s="17" t="str">
        <x:v>Chargeable weight</x:v>
      </x:c>
      <x:c r="F4" s="17" t="str">
        <x:v>Carton utilization</x:v>
      </x:c>
      <x:c r="G4" s="17" t="str">
        <x:v>Delta vs baseline</x:v>
      </x:c>
      <x:c r="H4" s="17" t="str">
        <x:v>Input warning</x:v>
      </x:c>
      <x:c r="I4" s="17" t="str">
        <x:v>Assumption source label</x:v>
      </x:c>
      <x:c r="J4" s="2"/>
    </x:row>
    <x:row r="5" ht="24" hidden="0" customHeight="1">
      <x:c r="A5" s="11" t="str">
        <x:v>Baseline</x:v>
      </x:c>
      <x:c r="B5" s="27" t="n">
        <x:f>'Packaging Scenarios'!B5*'Packaging Scenarios'!C5*'Packaging Scenarios'!D5</x:f>
        <x:v>94500</x:v>
      </x:c>
      <x:c r="C5" s="27" t="n">
        <x:f>ROUNDUP(B5/'Packaging Scenarios'!H5,0)</x:f>
        <x:v>19</x:v>
      </x:c>
      <x:c r="D5" s="27" t="n">
        <x:f>'Packaging Scenarios'!E5</x:f>
        <x:v>12.4</x:v>
      </x:c>
      <x:c r="E5" s="27" t="n">
        <x:f>MAX(C5,D5)</x:f>
        <x:v>19</x:v>
      </x:c>
      <x:c r="F5" s="28" t="n">
        <x:f>('Packaging Scenarios'!F5*'Packaging Scenarios'!G5)/B5</x:f>
        <x:v>0.3047619047619048</x:v>
      </x:c>
      <x:c r="G5" s="27" t="n">
        <x:f>0</x:f>
        <x:v>0</x:v>
      </x:c>
      <x:c r="H5" s="11" t="str">
        <x:f>IF(OR('Packaging Scenarios'!B5&lt;=0,'Packaging Scenarios'!C5&lt;=0,'Packaging Scenarios'!D5&lt;=0,'Packaging Scenarios'!E5&lt;=0,'Packaging Scenarios'!H5&lt;=0),"Missing input",IF(F5&gt;1,"Items exceed carton volume",IF(MAX('Packaging Scenarios'!B5:'Packaging Scenarios'!D5)&gt;'Packaging Scenarios'!I5,"Review inputs","OK")))</x:f>
        <x:v>OK</x:v>
      </x:c>
      <x:c r="I5" s="11" t="str">
        <x:f>'Inputs'!B10&amp;" · "&amp;'Inputs'!B11</x:f>
        <x:v>UPS / FedEx official guidance · 2026-09-21</x:v>
      </x:c>
      <x:c r="J5" s="2"/>
    </x:row>
    <x:row r="6" ht="24" hidden="0" customHeight="1">
      <x:c r="A6" s="11" t="str">
        <x:v>Right-sized</x:v>
      </x:c>
      <x:c r="B6" s="27" t="n">
        <x:f>'Packaging Scenarios'!B6*'Packaging Scenarios'!C6*'Packaging Scenarios'!D6</x:f>
        <x:v>66000</x:v>
      </x:c>
      <x:c r="C6" s="27" t="n">
        <x:f>ROUNDUP(B6/'Packaging Scenarios'!H6,0)</x:f>
        <x:v>14</x:v>
      </x:c>
      <x:c r="D6" s="27" t="n">
        <x:f>'Packaging Scenarios'!E6</x:f>
        <x:v>12.1</x:v>
      </x:c>
      <x:c r="E6" s="27" t="n">
        <x:f>MAX(C6,D6)</x:f>
        <x:v>14</x:v>
      </x:c>
      <x:c r="F6" s="28" t="n">
        <x:f>('Packaging Scenarios'!F6*'Packaging Scenarios'!G6)/B6</x:f>
        <x:v>0.43636363636363634</x:v>
      </x:c>
      <x:c r="G6" s="27" t="n">
        <x:f>E6-$E$5</x:f>
        <x:v>-5</x:v>
      </x:c>
      <x:c r="H6" s="11" t="str">
        <x:f>IF(OR('Packaging Scenarios'!B6&lt;=0,'Packaging Scenarios'!C6&lt;=0,'Packaging Scenarios'!D6&lt;=0,'Packaging Scenarios'!E6&lt;=0,'Packaging Scenarios'!H6&lt;=0),"Missing input",IF(F6&gt;1,"Items exceed carton volume",IF(MAX('Packaging Scenarios'!B6:'Packaging Scenarios'!D6)&gt;'Packaging Scenarios'!I6,"Review inputs","OK")))</x:f>
        <x:v>OK</x:v>
      </x:c>
      <x:c r="I6" s="11" t="str">
        <x:f>'Inputs'!B10&amp;" · "&amp;'Inputs'!B11</x:f>
        <x:v>UPS / FedEx official guidance · 2026-09-21</x:v>
      </x:c>
      <x:c r="J6" s="2"/>
    </x:row>
    <x:row r="7" ht="24" hidden="0" customHeight="1">
      <x:c r="A7" s="11" t="str">
        <x:v>Protective</x:v>
      </x:c>
      <x:c r="B7" s="27" t="n">
        <x:f>'Packaging Scenarios'!B7*'Packaging Scenarios'!C7*'Packaging Scenarios'!D7</x:f>
        <x:v>110732</x:v>
      </x:c>
      <x:c r="C7" s="27" t="n">
        <x:f>ROUNDUP(B7/'Packaging Scenarios'!H7,0)</x:f>
        <x:v>23</x:v>
      </x:c>
      <x:c r="D7" s="27" t="n">
        <x:f>'Packaging Scenarios'!E7</x:f>
        <x:v>13.2</x:v>
      </x:c>
      <x:c r="E7" s="27" t="n">
        <x:f>MAX(C7,D7)</x:f>
        <x:v>23</x:v>
      </x:c>
      <x:c r="F7" s="28" t="n">
        <x:f>('Packaging Scenarios'!F7*'Packaging Scenarios'!G7)/B7</x:f>
        <x:v>0.2600874182711411</x:v>
      </x:c>
      <x:c r="G7" s="27" t="n">
        <x:f>E7-$E$5</x:f>
        <x:v>4</x:v>
      </x:c>
      <x:c r="H7" s="11" t="str">
        <x:f>IF(OR('Packaging Scenarios'!B7&lt;=0,'Packaging Scenarios'!C7&lt;=0,'Packaging Scenarios'!D7&lt;=0,'Packaging Scenarios'!E7&lt;=0,'Packaging Scenarios'!H7&lt;=0),"Missing input",IF(F7&gt;1,"Items exceed carton volume",IF(MAX('Packaging Scenarios'!B7:'Packaging Scenarios'!D7)&gt;'Packaging Scenarios'!I7,"Review inputs","OK")))</x:f>
        <x:v>OK</x:v>
      </x:c>
      <x:c r="I7" s="11" t="str">
        <x:f>'Inputs'!B10&amp;" · "&amp;'Inputs'!B11</x:f>
        <x:v>UPS / FedEx official guidance · 2026-09-21</x:v>
      </x:c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9.779999732971191" hidden="0" customWidth="1"/>
    <x:col min="3" max="3" width="12.670000076293945" hidden="0" customWidth="1"/>
    <x:col min="4" max="4" width="28" hidden="0" customWidth="1"/>
    <x:col min="5" max="5" width="28" hidden="0" customWidth="1"/>
    <x:col min="6" max="6" width="28" hidden="0" customWidth="1"/>
  </x:cols>
  <x:sheetData>
    <x:row r="1" ht="15" hidden="0" customHeight="1">
      <x:c r="A1" s="5" t="str">
        <x:v>Corporate Gift Packaging &amp; Dimensional Weight Calculator 2027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Official source</x:v>
      </x:c>
      <x:c r="B4" s="17" t="str">
        <x:v>Unit system</x:v>
      </x:c>
      <x:c r="C4" s="17" t="str">
        <x:v>Editable divisor</x:v>
      </x:c>
      <x:c r="D4" s="17" t="str">
        <x:v>Method</x:v>
      </x:c>
      <x:c r="E4" s="17" t="str">
        <x:v>Checked</x:v>
      </x:c>
      <x:c r="F4" s="17" t="str">
        <x:v>Notes</x:v>
      </x:c>
      <x:c r="G4" s="2"/>
      <x:c r="H4" s="2"/>
      <x:c r="I4" s="2"/>
      <x:c r="J4" s="2"/>
    </x:row>
    <x:row r="5" ht="15" hidden="0" customHeight="1">
      <x:c r="A5" s="11" t="str">
        <x:v>UPS US Daily Rates</x:v>
      </x:c>
      <x:c r="B5" s="11" t="str">
        <x:v>in / lb</x:v>
      </x:c>
      <x:c r="C5" s="11" t="n">
        <x:v>139</x:v>
      </x:c>
      <x:c r="D5" s="11" t="str">
        <x:v>L×W×H ÷ divisor; carrier rounding applies</x:v>
      </x:c>
      <x:c r="E5" s="11" t="str">
        <x:v>2026-09-21</x:v>
      </x:c>
      <x:c r="F5" s="11" t="str">
        <x:v>Verify service and account rate type</x:v>
      </x:c>
      <x:c r="G5" s="2"/>
      <x:c r="H5" s="2"/>
      <x:c r="I5" s="2"/>
      <x:c r="J5" s="2"/>
    </x:row>
    <x:row r="6" ht="15" hidden="0" customHeight="1">
      <x:c r="A6" s="11" t="str">
        <x:v>UPS US Retail Rates</x:v>
      </x:c>
      <x:c r="B6" s="11" t="str">
        <x:v>in / lb</x:v>
      </x:c>
      <x:c r="C6" s="11" t="n">
        <x:v>166</x:v>
      </x:c>
      <x:c r="D6" s="11" t="str">
        <x:v>L×W×H ÷ divisor; carrier rounding applies</x:v>
      </x:c>
      <x:c r="E6" s="11" t="str">
        <x:v>2026-09-21</x:v>
      </x:c>
      <x:c r="F6" s="11" t="str">
        <x:v>Verify service and market</x:v>
      </x:c>
      <x:c r="G6" s="2"/>
      <x:c r="H6" s="2"/>
      <x:c r="I6" s="2"/>
      <x:c r="J6" s="2"/>
    </x:row>
    <x:row r="7" ht="15" hidden="0" customHeight="1">
      <x:c r="A7" s="11" t="str">
        <x:v>FedEx US / Puerto Rico / international</x:v>
      </x:c>
      <x:c r="B7" s="11" t="str">
        <x:v>in / lb</x:v>
      </x:c>
      <x:c r="C7" s="11" t="n">
        <x:v>139</x:v>
      </x:c>
      <x:c r="D7" s="11" t="str">
        <x:v>L×W×H ÷ divisor; carrier rounding applies</x:v>
      </x:c>
      <x:c r="E7" s="11" t="str">
        <x:v>2026-09-21</x:v>
      </x:c>
      <x:c r="F7" s="11" t="str">
        <x:v>Verify service, market and current guide</x:v>
      </x:c>
      <x:c r="G7" s="2"/>
      <x:c r="H7" s="2"/>
      <x:c r="I7" s="2"/>
      <x:c r="J7" s="2"/>
    </x:row>
    <x:row r="8" ht="15" hidden="0" customHeight="1">
      <x:c r="A8" s="11" t="str">
        <x:v>User-defined metric scenario</x:v>
      </x:c>
      <x:c r="B8" s="11" t="str">
        <x:v>cm / kg</x:v>
      </x:c>
      <x:c r="C8" s="11" t="n">
        <x:v>5000</x:v>
      </x:c>
      <x:c r="D8" s="11" t="str">
        <x:v>Editable planning assumption</x:v>
      </x:c>
      <x:c r="E8" s="11" t="str">
        <x:v>2026-09-21</x:v>
      </x:c>
      <x:c r="F8" s="11" t="str">
        <x:v>Not a carrier quote</x:v>
      </x:c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64" hidden="0" customWidth="1"/>
    <x:col min="2" max="2" width="64" hidden="0" customWidth="1"/>
    <x:col min="3" max="3" width="16" hidden="0" customWidth="1"/>
  </x:cols>
  <x:sheetData>
    <x:row r="1" ht="15" hidden="0" customHeight="1">
      <x:c r="A1" s="5" t="str">
        <x:v>Corporate Gift Packaging &amp; Dimensional Weight Calculator 2027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Official source</x:v>
      </x:c>
      <x:c r="B4" s="17" t="str">
        <x:v>Supported claim</x:v>
      </x:c>
      <x:c r="C4" s="17" t="str">
        <x:v>Checked</x:v>
      </x:c>
      <x:c r="D4" s="2"/>
      <x:c r="E4" s="2"/>
      <x:c r="F4" s="2"/>
      <x:c r="G4" s="2"/>
      <x:c r="H4" s="2"/>
      <x:c r="I4" s="2"/>
      <x:c r="J4" s="2"/>
    </x:row>
    <x:row r="5" ht="15" hidden="0" customHeight="1">
      <x:c r="A5" s="11" t="str">
        <x:v>https://www.ups.com/us/en/support/shipping-support/shipping-dimensions-weight</x:v>
      </x:c>
      <x:c r="B5" s="11" t="str">
        <x:v>Measurement order, dimension rounding, dimensional formula, 139 daily / 166 retail context</x:v>
      </x:c>
      <x:c r="C5" s="11" t="str">
        <x:v>2026-09-21</x:v>
      </x:c>
      <x:c r="D5" s="2"/>
      <x:c r="E5" s="2"/>
      <x:c r="F5" s="2"/>
      <x:c r="G5" s="2"/>
      <x:c r="H5" s="2"/>
      <x:c r="I5" s="2"/>
      <x:c r="J5" s="2"/>
    </x:row>
    <x:row r="6" ht="24" hidden="0" customHeight="1">
      <x:c r="A6" s="11" t="str">
        <x:v>https://www.fedex.com/en-us/shipping/packaging/what-is-dimensional-weight.html</x:v>
      </x:c>
      <x:c r="B6" s="11" t="str">
        <x:v>Charge uses greater of actual and dimensional weight; 139 shown for stated US/Puerto Rico/international context</x:v>
      </x:c>
      <x:c r="C6" s="11" t="str">
        <x:v>2026-09-21</x:v>
      </x:c>
      <x:c r="D6" s="2"/>
      <x:c r="E6" s="2"/>
      <x:c r="F6" s="2"/>
      <x:c r="G6" s="2"/>
      <x:c r="H6" s="2"/>
      <x:c r="I6" s="2"/>
      <x:c r="J6" s="2"/>
    </x:row>
    <x:row r="7" ht="15" hidden="0" customHeight="1">
      <x:c r="A7" s="11" t="str">
        <x:v>https://giftpack.ai/</x:v>
      </x:c>
      <x:c r="B7" s="11" t="str">
        <x:v>Execution layer after packaging inputs and quote decisions are approved</x:v>
      </x:c>
      <x:c r="C7" s="11" t="str">
        <x:v>2026-09-21</x:v>
      </x:c>
      <x:c r="D7" s="2"/>
      <x:c r="E7" s="2"/>
      <x:c r="F7" s="2"/>
      <x:c r="G7" s="2"/>
      <x:c r="H7" s="2"/>
      <x:c r="I7" s="2"/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9.109999656677246" hidden="0" customWidth="1"/>
    <x:col min="3" max="3" width="9.109999656677246" hidden="0" customWidth="1"/>
    <x:col min="4" max="4" width="5.440000057220459" hidden="0" customWidth="1"/>
  </x:cols>
  <x:sheetData>
    <x:row r="1" ht="15" hidden="0" customHeight="1">
      <x:c r="A1" s="5" t="str">
        <x:v>Corporate Gift Packaging &amp; Dimensional Weight Calculator 2027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QA check</x:v>
      </x:c>
      <x:c r="B4" s="17" t="str">
        <x:v>Expected</x:v>
      </x:c>
      <x:c r="C4" s="17" t="str">
        <x:v>Actual</x:v>
      </x:c>
      <x:c r="D4" s="17" t="str">
        <x:v>Status</x:v>
      </x:c>
      <x:c r="E4" s="2"/>
      <x:c r="F4" s="2"/>
      <x:c r="G4" s="2"/>
      <x:c r="H4" s="2"/>
      <x:c r="I4" s="2"/>
      <x:c r="J4" s="2"/>
    </x:row>
    <x:row r="5" ht="15" hidden="0" customHeight="1">
      <x:c r="A5" s="11" t="str">
        <x:v>Baseline carton volume</x:v>
      </x:c>
      <x:c r="B5" s="31" t="n">
        <x:v>94500</x:v>
      </x:c>
      <x:c r="C5" s="31" t="n">
        <x:f>'Results'!B5</x:f>
        <x:v>94500</x:v>
      </x:c>
      <x:c r="D5" s="11" t="str">
        <x:f>IF(ABS(C5-B5)&lt;0.0002,"PASS","FAIL")</x:f>
        <x:v>PASS</x:v>
      </x:c>
      <x:c r="E5" s="2"/>
      <x:c r="F5" s="2"/>
      <x:c r="G5" s="2"/>
      <x:c r="H5" s="2"/>
      <x:c r="I5" s="2"/>
      <x:c r="J5" s="2"/>
    </x:row>
    <x:row r="6" ht="15" hidden="0" customHeight="1">
      <x:c r="A6" s="11" t="str">
        <x:v>Baseline dimensional weight</x:v>
      </x:c>
      <x:c r="B6" s="31" t="n">
        <x:v>19</x:v>
      </x:c>
      <x:c r="C6" s="31" t="n">
        <x:f>'Results'!C5</x:f>
        <x:v>19</x:v>
      </x:c>
      <x:c r="D6" s="11" t="str">
        <x:f>IF(ABS(C6-B6)&lt;0.0002,"PASS","FAIL")</x:f>
        <x:v>PASS</x:v>
      </x:c>
      <x:c r="E6" s="2"/>
      <x:c r="F6" s="2"/>
      <x:c r="G6" s="2"/>
      <x:c r="H6" s="2"/>
      <x:c r="I6" s="2"/>
      <x:c r="J6" s="2"/>
    </x:row>
    <x:row r="7" ht="15" hidden="0" customHeight="1">
      <x:c r="A7" s="11" t="str">
        <x:v>Baseline chargeable weight</x:v>
      </x:c>
      <x:c r="B7" s="31" t="n">
        <x:v>19</x:v>
      </x:c>
      <x:c r="C7" s="31" t="n">
        <x:f>'Results'!E5</x:f>
        <x:v>19</x:v>
      </x:c>
      <x:c r="D7" s="11" t="str">
        <x:f>IF(ABS(C7-B7)&lt;0.0002,"PASS","FAIL")</x:f>
        <x:v>PASS</x:v>
      </x:c>
      <x:c r="E7" s="2"/>
      <x:c r="F7" s="2"/>
      <x:c r="G7" s="2"/>
      <x:c r="H7" s="2"/>
      <x:c r="I7" s="2"/>
      <x:c r="J7" s="2"/>
    </x:row>
    <x:row r="8" ht="15" hidden="0" customHeight="1">
      <x:c r="A8" s="11" t="str">
        <x:v>Right-sized utilization</x:v>
      </x:c>
      <x:c r="B8" s="31" t="n">
        <x:v>0.43636</x:v>
      </x:c>
      <x:c r="C8" s="31" t="n">
        <x:f>'Results'!F6</x:f>
        <x:v>0.43636363636363634</x:v>
      </x:c>
      <x:c r="D8" s="11" t="str">
        <x:f>IF(ABS(C8-B8)&lt;0.0002,"PASS","FAIL")</x:f>
        <x:v>PASS</x:v>
      </x:c>
      <x:c r="E8" s="2"/>
      <x:c r="F8" s="2"/>
      <x:c r="G8" s="2"/>
      <x:c r="H8" s="2"/>
      <x:c r="I8" s="2"/>
      <x:c r="J8" s="2"/>
    </x:row>
    <x:row r="9" ht="15" hidden="0" customHeight="1">
      <x:c r="A9" s="11" t="str">
        <x:v>Protective delta vs baseline</x:v>
      </x:c>
      <x:c r="B9" s="31" t="n">
        <x:v>4</x:v>
      </x:c>
      <x:c r="C9" s="31" t="n">
        <x:f>'Results'!G7</x:f>
        <x:v>4</x:v>
      </x:c>
      <x:c r="D9" s="11" t="str">
        <x:f>IF(ABS(C9-B9)&lt;0.0002,"PASS","FAIL")</x:f>
        <x:v>PASS</x:v>
      </x:c>
      <x:c r="E9" s="2"/>
      <x:c r="F9" s="2"/>
      <x:c r="G9" s="2"/>
      <x:c r="H9" s="2"/>
      <x:c r="I9" s="2"/>
      <x:c r="J9" s="2"/>
    </x:row>
    <x:row r="10" ht="15" hidden="0" customHeight="1">
      <x:c r="A10" s="11" t="str">
        <x:v>No formula errors</x:v>
      </x:c>
      <x:c r="B10" s="31" t="n">
        <x:v>0</x:v>
      </x:c>
      <x:c r="C10" s="31" t="n">
        <x:v>0</x:v>
      </x:c>
      <x:c r="D10" s="11" t="str">
        <x:f>IF(ABS(C10-B10)&lt;0.0002,"PASS","FAIL")</x:f>
        <x:v>PASS</x:v>
      </x:c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