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d39694ee040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60d9b17b06d9415e"/>
    <x:sheet xmlns:r="http://schemas.openxmlformats.org/officeDocument/2006/relationships" name="入力" sheetId="2" r:id="R6d25eb4061e34186"/>
    <x:sheet xmlns:r="http://schemas.openxmlformats.org/officeDocument/2006/relationships" name="ファネルモデル" sheetId="3" r:id="R88b7a616054a4452"/>
    <x:sheet xmlns:r="http://schemas.openxmlformats.org/officeDocument/2006/relationships" name="シナリオ" sheetId="4" r:id="R82ecd2f4b5fb4655"/>
    <x:sheet xmlns:r="http://schemas.openxmlformats.org/officeDocument/2006/relationships" name="容量と予算" sheetId="5" r:id="Ra23a49850617466b"/>
    <x:sheet xmlns:r="http://schemas.openxmlformats.org/officeDocument/2006/relationships" name="感度" sheetId="6" r:id="R98b40e383dc64399"/>
    <x:sheet xmlns:r="http://schemas.openxmlformats.org/officeDocument/2006/relationships" name="品質確認" sheetId="7" r:id="Rcb03ab7e98264f1c"/>
    <x:sheet xmlns:r="http://schemas.openxmlformats.org/officeDocument/2006/relationships" name="方法" sheetId="8" r:id="R5296e243611a44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164" formatCode="0.0%"/>
    <x:numFmt numFmtId="165" formatCode="$#,##0.00"/>
    <x:numFmt numFmtId="166" formatCode="#,##0.0"/>
    <x:numFmt numFmtId="200" formatCode="0%"/>
    <x:numFmt numFmtId="201" formatCode="$#,##0"/>
    <x:numFmt numFmtId="202" formatCode="#,##0"/>
    <x:numFmt numFmtId="203" formatCode="General"/>
  </x:numFmts>
  <x:fonts count="3">
    <x:font>
      <x:sz val="11"/>
      <x:color theme="1"/>
      <x:name val="Calibri"/>
      <x:family val="2"/>
      <x:scheme val="minor"/>
    </x:font>
    <x:font>
      <x:sz val="10"/>
      <x:color rgb="FF253746"/>
      <x:name val="Noto Sans CJK TC"/>
    </x:font>
    <x:font>
      <x:b/>
      <x:sz val="13"/>
      <x:color rgb="FFFFFFFF"/>
      <x:name val="Noto Sans CJK TC"/>
    </x:font>
  </x:fonts>
  <x:fills count="4">
    <x:fill>
      <x:patternFill patternType="none"/>
    </x:fill>
    <x:fill>
      <x:patternFill patternType="gray125"/>
    </x:fill>
    <x:fill>
      <x:patternFill patternType="solid">
        <x:fgColor rgb="FFDDEBF7"/>
      </x:patternFill>
    </x:fill>
    <x:fill>
      <x:patternFill patternType="solid">
        <x:fgColor rgb="FF17324D"/>
      </x:patternFill>
    </x:fill>
  </x:fills>
  <x:borders count="2">
    <x:border>
      <x:left/>
      <x:right/>
      <x:top/>
      <x:bottom/>
      <x:diagonal/>
    </x:border>
    <x:border>
      <x:bottom style="thin">
        <x:color rgb="FFD7DEE5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2" fillId="3" borderId="1" xfId="0" applyAlignment="1">
      <x:alignment vertical="top" wrapText="1"/>
    </x:xf>
    <x:xf numFmtId="0" fontId="1" fillId="0" borderId="1" xfId="0" applyAlignment="1">
      <x:alignment vertical="top" wrapText="1"/>
    </x:xf>
    <x:xf numFmtId="0" fontId="1" fillId="0" borderId="0" xfId="0" applyAlignment="1">
      <x:alignment vertical="top" wrapText="1"/>
    </x:xf>
    <x:xf numFmtId="166" fontId="1" fillId="2" borderId="1" xfId="0" applyAlignment="1">
      <x:alignment vertical="top" wrapText="1"/>
    </x:xf>
    <x:xf numFmtId="164" fontId="1" fillId="2" borderId="1" xfId="0" applyAlignment="1">
      <x:alignment vertical="top" wrapText="1"/>
    </x:xf>
    <x:xf numFmtId="165" fontId="1" fillId="2" borderId="1" xfId="0" applyAlignment="1">
      <x:alignment vertical="top" wrapText="1"/>
    </x:xf>
    <x:xf numFmtId="166" fontId="1" fillId="0" borderId="1" xfId="0" applyAlignment="1">
      <x:alignment vertical="top" wrapText="1"/>
    </x:xf>
    <x:xf numFmtId="165" fontId="1" fillId="0" borderId="1" xfId="0" applyAlignment="1">
      <x:alignment vertical="top" wrapText="1"/>
    </x:xf>
    <x:xf numFmtId="200" fontId="0" fillId="0" borderId="0" xfId="0" applyNumberFormat="1" applyFont="1" applyFill="1" applyBorder="1"/>
    <x:xf numFmtId="200" fontId="1" fillId="0" borderId="1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/>
    <x:xf numFmtId="166" fontId="1" fillId="0" borderId="1" xfId="0" applyNumberFormat="1" applyFont="1" applyFill="1" applyBorder="1" applyAlignment="1">
      <x:alignment vertical="top" wrapText="1"/>
    </x:xf>
    <x:xf numFmtId="165" fontId="1" fillId="0" borderId="1" xfId="0" applyNumberFormat="1" applyFont="1" applyFill="1" applyBorder="1" applyAlignment="1">
      <x:alignment vertical="top" wrapText="1"/>
    </x:xf>
    <x:xf numFmtId="202" fontId="1" fillId="0" borderId="1" xfId="0" applyNumberFormat="1" applyFont="1" applyFill="1" applyBorder="1" applyAlignment="1">
      <x:alignment vertical="top" wrapText="1"/>
    </x:xf>
    <x:xf numFmtId="203" fontId="1" fillId="0" borderId="1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12">
    <x:dxf>
      <x:font>
        <x:b/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8c1d6caa1144c2" /><Relationship Type="http://schemas.openxmlformats.org/officeDocument/2006/relationships/theme" Target="/xl/theme/theme1.xml" Id="Rc5e6e687737d495b" /><Relationship Type="http://schemas.openxmlformats.org/officeDocument/2006/relationships/sharedStrings" Target="/xl/sharedStrings.xml" Id="R31c7fdb08f094b34" /><Relationship Type="http://schemas.openxmlformats.org/officeDocument/2006/relationships/worksheet" Target="/xl/worksheets/sheet1.xml" Id="R60d9b17b06d9415e" /><Relationship Type="http://schemas.openxmlformats.org/officeDocument/2006/relationships/worksheet" Target="/xl/worksheets/sheet2.xml" Id="R6d25eb4061e34186" /><Relationship Type="http://schemas.openxmlformats.org/officeDocument/2006/relationships/worksheet" Target="/xl/worksheets/sheet3.xml" Id="R88b7a616054a4452" /><Relationship Type="http://schemas.openxmlformats.org/officeDocument/2006/relationships/worksheet" Target="/xl/worksheets/sheet4.xml" Id="R82ecd2f4b5fb4655" /><Relationship Type="http://schemas.openxmlformats.org/officeDocument/2006/relationships/worksheet" Target="/xl/worksheets/sheet5.xml" Id="Ra23a49850617466b" /><Relationship Type="http://schemas.openxmlformats.org/officeDocument/2006/relationships/worksheet" Target="/xl/worksheets/sheet6.xml" Id="R98b40e383dc64399" /><Relationship Type="http://schemas.openxmlformats.org/officeDocument/2006/relationships/worksheet" Target="/xl/worksheets/sheet7.xml" Id="Rcb03ab7e98264f1c" /><Relationship Type="http://schemas.openxmlformats.org/officeDocument/2006/relationships/worksheet" Target="/xl/worksheets/sheet8.xml" Id="R5296e243611a445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a08cf01d8a54265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申請率と情報完了率別の費用見込み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75%</c:v>
          </c:tx>
          <c:marker>
            <c:symbol val="none"/>
          </c:marker>
          <c:cat>
            <c:strRef>
              <c:f>'感度'!$G$2:$G$6</c:f>
              <c:strCache>
                <c:ptCount val="0"/>
              </c:strCache>
            </c:strRef>
          </c:cat>
          <c:val>
            <c:numRef>
              <c:f>'感度'!$H$2:$H$6</c:f>
              <c:numCache>
                <c:formatCode>$#,##0</c:formatCode>
                <c:ptCount val="0"/>
              </c:numCache>
            </c:numRef>
          </c:val>
          <c:smooth val="0"/>
        </c:ser>
        <c:ser>
          <c:idx val="1"/>
          <c:order val="1"/>
          <c:tx>
            <c:v>85%</c:v>
          </c:tx>
          <c:marker>
            <c:symbol val="none"/>
          </c:marker>
          <c:cat>
            <c:strRef>
              <c:f>'感度'!$G$2:$G$6</c:f>
              <c:strCache>
                <c:ptCount val="0"/>
              </c:strCache>
            </c:strRef>
          </c:cat>
          <c:val>
            <c:numRef>
              <c:f>'感度'!$I$2:$I$6</c:f>
              <c:numCache>
                <c:formatCode>$#,##0</c:formatCode>
                <c:ptCount val="0"/>
              </c:numCache>
            </c:numRef>
          </c:val>
          <c:smooth val="0"/>
        </c:ser>
        <c:ser>
          <c:idx val="2"/>
          <c:order val="2"/>
          <c:tx>
            <c:v>90%</c:v>
          </c:tx>
          <c:marker>
            <c:symbol val="none"/>
          </c:marker>
          <c:cat>
            <c:strRef>
              <c:f>'感度'!$G$2:$G$6</c:f>
              <c:strCache>
                <c:ptCount val="0"/>
              </c:strCache>
            </c:strRef>
          </c:cat>
          <c:val>
            <c:numRef>
              <c:f>'感度'!$J$2:$J$6</c:f>
              <c:numCache>
                <c:formatCode>$#,##0</c:formatCode>
                <c:ptCount val="0"/>
              </c:numCache>
            </c:numRef>
          </c:val>
          <c:smooth val="0"/>
        </c:ser>
        <c:ser>
          <c:idx val="3"/>
          <c:order val="3"/>
          <c:tx>
            <c:v>95%</c:v>
          </c:tx>
          <c:marker>
            <c:symbol val="none"/>
          </c:marker>
          <c:cat>
            <c:strRef>
              <c:f>'感度'!$G$2:$G$6</c:f>
              <c:strCache>
                <c:ptCount val="0"/>
              </c:strCache>
            </c:strRef>
          </c:cat>
          <c:val>
            <c:numRef>
              <c:f>'感度'!$K$2:$K$6</c:f>
              <c:numCache>
                <c:formatCode>$#,##0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申請率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費用見込み</a:t>
                </a:r>
              </a:p>
            </c:rich>
          </c:tx>
          <c:overlay val="0"/>
        </c:title>
        <c:numFmt formatCode="$#,##0" sourceLinked="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8</xdr:row>
      <xdr:rowOff>0</xdr:rowOff>
    </xdr:from>
    <xdr:to>
      <xdr:col>17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a08cf01d8a5426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d9ac87ab5b1249d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71" hidden="0" customWidth="1"/>
    <x:col min="2" max="2" width="18" hidden="0" customWidth="1"/>
    <x:col min="3" max="3" width="20" hidden="0" customWidth="1"/>
  </x:cols>
  <x:sheetData>
    <x:row r="1" ht="55" customHeight="1">
      <x:c r="A1" s="1" t="inlineStr">
        <x:is>
          <x:t xml:space="preserve">二〇二七年法人ギフト施策参加予測計算表</x:t>
        </x:is>
      </x:c>
      <x:c r="B1" s="1" t="str">
        <x:v>v1.2</x:v>
      </x:c>
      <x:c r="C1" s="1" t="str">
        <x:v>2026-10-09</x:v>
      </x:c>
    </x:row>
    <x:row r="2">
      <x:c r="A2" s="2" t="inlineStr">
        <x:is>
          <x:t xml:space="preserve">目的</x:t>
        </x:is>
      </x:c>
      <x:c r="B2" s="3" t="n"/>
      <x:c r="C2" s="3" t="n"/>
    </x:row>
    <x:row r="3" ht="40" customHeight="1">
      <x:c r="A3" s="2" t="inlineStr">
        <x:is>
          <x:t xml:space="preserve">青色の入力欄を自社の前提に置き換えてください。</x:t>
        </x:is>
      </x:c>
      <x:c r="B3" s="3" t="n"/>
      <x:c r="C3" s="3" t="n"/>
    </x:row>
    <x:row r="4" ht="40" customHeight="1">
      <x:c r="A4" s="2" t="inlineStr">
        <x:is>
          <x:t xml:space="preserve">出力は計画上の推定であり、保証や業界基準ではありません。</x:t>
        </x:is>
      </x:c>
      <x:c r="B4" s="3" t="n"/>
      <x:c r="C4" s="3" t="n"/>
    </x:row>
    <x:row r="5" ht="72" customHeight="1">
      <x:c r="A5" s="16" t="str">
        <x:v>すべての入力は必須の数値です。比率は 0%〜100%、招待数と費用は 0 以上、日次処理能力は 0 より大きい値とします。入力が無効なら「入力エラー」、処理能力が無効なら「計算不可」と表示します。</x:v>
      </x:c>
      <x:c r="B5" s="3" t="n"/>
      <x:c r="C5" s="3" t="n"/>
    </x:row>
    <x:row r="6" ht="40" customHeight="1">
      <x:c r="A6" s="2" t="inlineStr">
        <x:is>
          <x:t xml:space="preserve">在庫・予算・対応能力を確定する前に低位、基準、高位を確認します。</x:t>
        </x:is>
      </x:c>
      <x:c r="B6" s="3" t="n"/>
      <x:c r="C6" s="3" t="n"/>
    </x:row>
    <x:row r="7">
      <x:c r="A7" s="2" t="inlineStr">
        <x:is>
          <x:t xml:space="preserve">Giftpack</x:t>
        </x:is>
      </x:c>
      <x:c r="B7" s="2" t="inlineStr">
        <x:is>
          <x:t xml:space="preserve">https://giftpack.ai/</x:t>
        </x:is>
      </x:c>
      <x:c r="C7" s="3" t="n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34" hidden="0" customWidth="1"/>
    <x:col min="2" max="2" width="18" customWidth="1"/>
    <x:col min="3" max="3" width="18" customWidth="1"/>
    <x:col min="4" max="4" width="18" customWidth="1"/>
    <x:col min="5" max="5" width="23" hidden="0" customWidth="1"/>
  </x:cols>
  <x:sheetData>
    <x:row r="1" ht="42" customHeight="1">
      <x:c r="A1" s="1" t="inlineStr">
        <x:is>
          <x:t xml:space="preserve">招待送信数</x:t>
        </x:is>
      </x:c>
      <x:c r="B1" s="1" t="inlineStr">
        <x:is>
          <x:t xml:space="preserve">低位</x:t>
        </x:is>
      </x:c>
      <x:c r="C1" s="1" t="inlineStr">
        <x:is>
          <x:t xml:space="preserve">基準</x:t>
        </x:is>
      </x:c>
      <x:c r="D1" s="1" t="inlineStr">
        <x:is>
          <x:t xml:space="preserve">高位</x:t>
        </x:is>
      </x:c>
      <x:c r="E1" s="1" t="str">
        <x:v>入力条件</x:v>
      </x:c>
    </x:row>
    <x:row r="2">
      <x:c r="A2" s="2" t="inlineStr">
        <x:is>
          <x:t xml:space="preserve">招待送信数</x:t>
        </x:is>
      </x:c>
      <x:c r="B2" s="4" t="n">
        <x:v>10000</x:v>
      </x:c>
      <x:c r="C2" s="4" t="n">
        <x:v>10000</x:v>
      </x:c>
      <x:c r="D2" s="4" t="n">
        <x:v>10000</x:v>
      </x:c>
      <x:c r="E2" s="2" t="inlineStr">
        <x:is>
          <x:t xml:space="preserve">&gt;=0</x:t>
        </x:is>
      </x:c>
    </x:row>
    <x:row r="3">
      <x:c r="A3" s="2" t="inlineStr">
        <x:is>
          <x:t xml:space="preserve">招待到達率</x:t>
        </x:is>
      </x:c>
      <x:c r="B3" s="5" t="n">
        <x:v>0.92</x:v>
      </x:c>
      <x:c r="C3" s="5" t="n">
        <x:v>0.96</x:v>
      </x:c>
      <x:c r="D3" s="5" t="n">
        <x:v>0.98</x:v>
      </x:c>
      <x:c r="E3" s="2" t="inlineStr">
        <x:is>
          <x:t xml:space="preserve">0%–100%</x:t>
        </x:is>
      </x:c>
    </x:row>
    <x:row r="4">
      <x:c r="A4" s="2" t="inlineStr">
        <x:is>
          <x:t xml:space="preserve">申請率</x:t>
        </x:is>
      </x:c>
      <x:c r="B4" s="5" t="n">
        <x:v>0.35</x:v>
      </x:c>
      <x:c r="C4" s="5" t="n">
        <x:v>0.5</x:v>
      </x:c>
      <x:c r="D4" s="5" t="n">
        <x:v>0.65</x:v>
      </x:c>
      <x:c r="E4" s="2" t="inlineStr">
        <x:is>
          <x:t xml:space="preserve">0%–100%</x:t>
        </x:is>
      </x:c>
    </x:row>
    <x:row r="5">
      <x:c r="A5" s="2" t="inlineStr">
        <x:is>
          <x:t xml:space="preserve">住所・情報完了率</x:t>
        </x:is>
      </x:c>
      <x:c r="B5" s="5" t="n">
        <x:v>0.8</x:v>
      </x:c>
      <x:c r="C5" s="5" t="n">
        <x:v>0.9</x:v>
      </x:c>
      <x:c r="D5" s="5" t="n">
        <x:v>0.95</x:v>
      </x:c>
      <x:c r="E5" s="2" t="inlineStr">
        <x:is>
          <x:t xml:space="preserve">0%–100%</x:t>
        </x:is>
      </x:c>
    </x:row>
    <x:row r="6">
      <x:c r="A6" s="2" t="inlineStr">
        <x:is>
          <x:t xml:space="preserve">対象条件通過率</x:t>
        </x:is>
      </x:c>
      <x:c r="B6" s="5" t="n">
        <x:v>0.95</x:v>
      </x:c>
      <x:c r="C6" s="5" t="n">
        <x:v>0.98</x:v>
      </x:c>
      <x:c r="D6" s="5" t="n">
        <x:v>0.99</x:v>
      </x:c>
      <x:c r="E6" s="2" t="inlineStr">
        <x:is>
          <x:t xml:space="preserve">0%–100%</x:t>
        </x:is>
      </x:c>
    </x:row>
    <x:row r="7">
      <x:c r="A7" s="2" t="inlineStr">
        <x:is>
          <x:t xml:space="preserve">在庫受入率</x:t>
        </x:is>
      </x:c>
      <x:c r="B7" s="5" t="n">
        <x:v>0.9</x:v>
      </x:c>
      <x:c r="C7" s="5" t="n">
        <x:v>0.96</x:v>
      </x:c>
      <x:c r="D7" s="5" t="n">
        <x:v>0.99</x:v>
      </x:c>
      <x:c r="E7" s="2" t="inlineStr">
        <x:is>
          <x:t xml:space="preserve">0%–100%</x:t>
        </x:is>
      </x:c>
    </x:row>
    <x:row r="8">
      <x:c r="A8" s="2" t="inlineStr">
        <x:is>
          <x:t xml:space="preserve">配送成功率</x:t>
        </x:is>
      </x:c>
      <x:c r="B8" s="5" t="n">
        <x:v>0.9399999999999999</x:v>
      </x:c>
      <x:c r="C8" s="5" t="n">
        <x:v>0.97</x:v>
      </x:c>
      <x:c r="D8" s="5" t="n">
        <x:v>0.99</x:v>
      </x:c>
      <x:c r="E8" s="2" t="inlineStr">
        <x:is>
          <x:t xml:space="preserve">0%–100%</x:t>
        </x:is>
      </x:c>
    </x:row>
    <x:row r="9">
      <x:c r="A9" s="2" t="inlineStr">
        <x:is>
          <x:t xml:space="preserve">単価</x:t>
        </x:is>
      </x:c>
      <x:c r="B9" s="6" t="n">
        <x:v>65</x:v>
      </x:c>
      <x:c r="C9" s="6" t="n">
        <x:v>72</x:v>
      </x:c>
      <x:c r="D9" s="6" t="n">
        <x:v>80</x:v>
      </x:c>
      <x:c r="E9" s="2" t="inlineStr">
        <x:is>
          <x:t xml:space="preserve">&gt;=0</x:t>
        </x:is>
      </x:c>
    </x:row>
    <x:row r="10">
      <x:c r="A10" s="2" t="inlineStr">
        <x:is>
          <x:t xml:space="preserve">予備率</x:t>
        </x:is>
      </x:c>
      <x:c r="B10" s="5" t="n">
        <x:v>0.03</x:v>
      </x:c>
      <x:c r="C10" s="5" t="n">
        <x:v>0.05</x:v>
      </x:c>
      <x:c r="D10" s="5" t="n">
        <x:v>0.08</x:v>
      </x:c>
      <x:c r="E10" s="2" t="inlineStr">
        <x:is>
          <x:t xml:space="preserve">0%–100%</x:t>
        </x:is>
      </x:c>
    </x:row>
    <x:row r="11">
      <x:c r="A11" s="2" t="inlineStr">
        <x:is>
          <x:t xml:space="preserve">問い合わせ率</x:t>
        </x:is>
      </x:c>
      <x:c r="B11" s="5" t="n">
        <x:v>0.1</x:v>
      </x:c>
      <x:c r="C11" s="5" t="n">
        <x:v>0.06</x:v>
      </x:c>
      <x:c r="D11" s="5" t="n">
        <x:v>0.04</x:v>
      </x:c>
      <x:c r="E11" s="2" t="inlineStr">
        <x:is>
          <x:t xml:space="preserve">0%–100%</x:t>
        </x:is>
      </x:c>
    </x:row>
  </x:sheetData>
  <x:conditionalFormatting sqref="B2:D2">
    <x:cfRule type="expression" dxfId="1" priority="1">
      <x:formula>IFERROR(NOT(AND(ISNUMBER(B2),B2&gt;=0)),TRUE)</x:formula>
    </x:cfRule>
  </x:conditionalFormatting>
  <x:conditionalFormatting sqref="B3:D3">
    <x:cfRule type="expression" dxfId="2" priority="2">
      <x:formula>IFERROR(NOT(AND(ISNUMBER(B3),B3&gt;=0,B3&lt;=1)),TRUE)</x:formula>
    </x:cfRule>
  </x:conditionalFormatting>
  <x:conditionalFormatting sqref="B4:D4">
    <x:cfRule type="expression" dxfId="3" priority="3">
      <x:formula>IFERROR(NOT(AND(ISNUMBER(B4),B4&gt;=0,B4&lt;=1)),TRUE)</x:formula>
    </x:cfRule>
  </x:conditionalFormatting>
  <x:conditionalFormatting sqref="B5:D5">
    <x:cfRule type="expression" dxfId="4" priority="4">
      <x:formula>IFERROR(NOT(AND(ISNUMBER(B5),B5&gt;=0,B5&lt;=1)),TRUE)</x:formula>
    </x:cfRule>
  </x:conditionalFormatting>
  <x:conditionalFormatting sqref="B6:D6">
    <x:cfRule type="expression" dxfId="5" priority="5">
      <x:formula>IFERROR(NOT(AND(ISNUMBER(B6),B6&gt;=0,B6&lt;=1)),TRUE)</x:formula>
    </x:cfRule>
  </x:conditionalFormatting>
  <x:conditionalFormatting sqref="B7:D7">
    <x:cfRule type="expression" dxfId="6" priority="6">
      <x:formula>IFERROR(NOT(AND(ISNUMBER(B7),B7&gt;=0,B7&lt;=1)),TRUE)</x:formula>
    </x:cfRule>
  </x:conditionalFormatting>
  <x:conditionalFormatting sqref="B8:D8">
    <x:cfRule type="expression" dxfId="7" priority="7">
      <x:formula>IFERROR(NOT(AND(ISNUMBER(B8),B8&gt;=0,B8&lt;=1)),TRUE)</x:formula>
    </x:cfRule>
  </x:conditionalFormatting>
  <x:conditionalFormatting sqref="B9:D9">
    <x:cfRule type="expression" dxfId="8" priority="8">
      <x:formula>IFERROR(NOT(AND(ISNUMBER(B9),B9&gt;=0)),TRUE)</x:formula>
    </x:cfRule>
  </x:conditionalFormatting>
  <x:conditionalFormatting sqref="B10:D10">
    <x:cfRule type="expression" dxfId="9" priority="9">
      <x:formula>IFERROR(NOT(AND(ISNUMBER(B10),B10&gt;=0,B10&lt;=1)),TRUE)</x:formula>
    </x:cfRule>
  </x:conditionalFormatting>
  <x:conditionalFormatting sqref="B11:D11">
    <x:cfRule type="expression" dxfId="10" priority="10">
      <x:formula>IFERROR(NOT(AND(ISNUMBER(B11),B11&gt;=0,B11&lt;=1)),TRUE)</x:formula>
    </x:cfRule>
  </x:conditionalFormatting>
  <x:dataValidations count="30">
    <x:dataValidation type="custom" errorStyle="stop" allowBlank="0" showErrorMessage="1" errorTitle="入力エラー" error="必須の数値。0 以上で入力してください。" sqref="B2">
      <x:formula1>AND(ISNUMBER(B2),B2&gt;=0)</x:formula1>
    </x:dataValidation>
    <x:dataValidation type="custom" errorStyle="stop" allowBlank="0" showErrorMessage="1" errorTitle="入力エラー" error="必須の数値。0 以上 1 以下で入力してください。" sqref="B3">
      <x:formula1>AND(ISNUMBER(B3),B3&gt;=0,B3&lt;=1)</x:formula1>
    </x:dataValidation>
    <x:dataValidation type="custom" errorStyle="stop" allowBlank="0" showErrorMessage="1" errorTitle="入力エラー" error="必須の数値。0 以上 1 以下で入力してください。" sqref="B4">
      <x:formula1>AND(ISNUMBER(B4),B4&gt;=0,B4&lt;=1)</x:formula1>
    </x:dataValidation>
    <x:dataValidation type="custom" errorStyle="stop" allowBlank="0" showErrorMessage="1" errorTitle="入力エラー" error="必須の数値。0 以上 1 以下で入力してください。" sqref="B5">
      <x:formula1>AND(ISNUMBER(B5),B5&gt;=0,B5&lt;=1)</x:formula1>
    </x:dataValidation>
    <x:dataValidation type="custom" errorStyle="stop" allowBlank="0" showErrorMessage="1" errorTitle="入力エラー" error="必須の数値。0 以上 1 以下で入力してください。" sqref="B6">
      <x:formula1>AND(ISNUMBER(B6),B6&gt;=0,B6&lt;=1)</x:formula1>
    </x:dataValidation>
    <x:dataValidation type="custom" errorStyle="stop" allowBlank="0" showErrorMessage="1" errorTitle="入力エラー" error="必須の数値。0 以上 1 以下で入力してください。" sqref="B7">
      <x:formula1>AND(ISNUMBER(B7),B7&gt;=0,B7&lt;=1)</x:formula1>
    </x:dataValidation>
    <x:dataValidation type="custom" errorStyle="stop" allowBlank="0" showErrorMessage="1" errorTitle="入力エラー" error="必須の数値。0 以上 1 以下で入力してください。" sqref="B8">
      <x:formula1>AND(ISNUMBER(B8),B8&gt;=0,B8&lt;=1)</x:formula1>
    </x:dataValidation>
    <x:dataValidation type="custom" errorStyle="stop" allowBlank="0" showErrorMessage="1" errorTitle="入力エラー" error="必須の数値。0 以上で入力してください。" sqref="B9">
      <x:formula1>AND(ISNUMBER(B9),B9&gt;=0)</x:formula1>
    </x:dataValidation>
    <x:dataValidation type="custom" errorStyle="stop" allowBlank="0" showErrorMessage="1" errorTitle="入力エラー" error="必須の数値。0 以上 1 以下で入力してください。" sqref="B10">
      <x:formula1>AND(ISNUMBER(B10),B10&gt;=0,B10&lt;=1)</x:formula1>
    </x:dataValidation>
    <x:dataValidation type="custom" errorStyle="stop" allowBlank="0" showErrorMessage="1" errorTitle="入力エラー" error="必須の数値。0 以上 1 以下で入力してください。" sqref="B11">
      <x:formula1>AND(ISNUMBER(B11),B11&gt;=0,B11&lt;=1)</x:formula1>
    </x:dataValidation>
    <x:dataValidation type="custom" errorStyle="stop" allowBlank="0" showErrorMessage="1" errorTitle="入力エラー" error="必須の数値。0 以上で入力してください。" sqref="C2">
      <x:formula1>AND(ISNUMBER(C2),C2&gt;=0)</x:formula1>
    </x:dataValidation>
    <x:dataValidation type="custom" errorStyle="stop" allowBlank="0" showErrorMessage="1" errorTitle="入力エラー" error="必須の数値。0 以上 1 以下で入力してください。" sqref="C3">
      <x:formula1>AND(ISNUMBER(C3),C3&gt;=0,C3&lt;=1)</x:formula1>
    </x:dataValidation>
    <x:dataValidation type="custom" errorStyle="stop" allowBlank="0" showErrorMessage="1" errorTitle="入力エラー" error="必須の数値。0 以上 1 以下で入力してください。" sqref="C4">
      <x:formula1>AND(ISNUMBER(C4),C4&gt;=0,C4&lt;=1)</x:formula1>
    </x:dataValidation>
    <x:dataValidation type="custom" errorStyle="stop" allowBlank="0" showErrorMessage="1" errorTitle="入力エラー" error="必須の数値。0 以上 1 以下で入力してください。" sqref="C5">
      <x:formula1>AND(ISNUMBER(C5),C5&gt;=0,C5&lt;=1)</x:formula1>
    </x:dataValidation>
    <x:dataValidation type="custom" errorStyle="stop" allowBlank="0" showErrorMessage="1" errorTitle="入力エラー" error="必須の数値。0 以上 1 以下で入力してください。" sqref="C6">
      <x:formula1>AND(ISNUMBER(C6),C6&gt;=0,C6&lt;=1)</x:formula1>
    </x:dataValidation>
    <x:dataValidation type="custom" errorStyle="stop" allowBlank="0" showErrorMessage="1" errorTitle="入力エラー" error="必須の数値。0 以上 1 以下で入力してください。" sqref="C7">
      <x:formula1>AND(ISNUMBER(C7),C7&gt;=0,C7&lt;=1)</x:formula1>
    </x:dataValidation>
    <x:dataValidation type="custom" errorStyle="stop" allowBlank="0" showErrorMessage="1" errorTitle="入力エラー" error="必須の数値。0 以上 1 以下で入力してください。" sqref="C8">
      <x:formula1>AND(ISNUMBER(C8),C8&gt;=0,C8&lt;=1)</x:formula1>
    </x:dataValidation>
    <x:dataValidation type="custom" errorStyle="stop" allowBlank="0" showErrorMessage="1" errorTitle="入力エラー" error="必須の数値。0 以上で入力してください。" sqref="C9">
      <x:formula1>AND(ISNUMBER(C9),C9&gt;=0)</x:formula1>
    </x:dataValidation>
    <x:dataValidation type="custom" errorStyle="stop" allowBlank="0" showErrorMessage="1" errorTitle="入力エラー" error="必須の数値。0 以上 1 以下で入力してください。" sqref="C10">
      <x:formula1>AND(ISNUMBER(C10),C10&gt;=0,C10&lt;=1)</x:formula1>
    </x:dataValidation>
    <x:dataValidation type="custom" errorStyle="stop" allowBlank="0" showErrorMessage="1" errorTitle="入力エラー" error="必須の数値。0 以上 1 以下で入力してください。" sqref="C11">
      <x:formula1>AND(ISNUMBER(C11),C11&gt;=0,C11&lt;=1)</x:formula1>
    </x:dataValidation>
    <x:dataValidation type="custom" errorStyle="stop" allowBlank="0" showErrorMessage="1" errorTitle="入力エラー" error="必須の数値。0 以上で入力してください。" sqref="D2">
      <x:formula1>AND(ISNUMBER(D2),D2&gt;=0)</x:formula1>
    </x:dataValidation>
    <x:dataValidation type="custom" errorStyle="stop" allowBlank="0" showErrorMessage="1" errorTitle="入力エラー" error="必須の数値。0 以上 1 以下で入力してください。" sqref="D3">
      <x:formula1>AND(ISNUMBER(D3),D3&gt;=0,D3&lt;=1)</x:formula1>
    </x:dataValidation>
    <x:dataValidation type="custom" errorStyle="stop" allowBlank="0" showErrorMessage="1" errorTitle="入力エラー" error="必須の数値。0 以上 1 以下で入力してください。" sqref="D4">
      <x:formula1>AND(ISNUMBER(D4),D4&gt;=0,D4&lt;=1)</x:formula1>
    </x:dataValidation>
    <x:dataValidation type="custom" errorStyle="stop" allowBlank="0" showErrorMessage="1" errorTitle="入力エラー" error="必須の数値。0 以上 1 以下で入力してください。" sqref="D5">
      <x:formula1>AND(ISNUMBER(D5),D5&gt;=0,D5&lt;=1)</x:formula1>
    </x:dataValidation>
    <x:dataValidation type="custom" errorStyle="stop" allowBlank="0" showErrorMessage="1" errorTitle="入力エラー" error="必須の数値。0 以上 1 以下で入力してください。" sqref="D6">
      <x:formula1>AND(ISNUMBER(D6),D6&gt;=0,D6&lt;=1)</x:formula1>
    </x:dataValidation>
    <x:dataValidation type="custom" errorStyle="stop" allowBlank="0" showErrorMessage="1" errorTitle="入力エラー" error="必須の数値。0 以上 1 以下で入力してください。" sqref="D7">
      <x:formula1>AND(ISNUMBER(D7),D7&gt;=0,D7&lt;=1)</x:formula1>
    </x:dataValidation>
    <x:dataValidation type="custom" errorStyle="stop" allowBlank="0" showErrorMessage="1" errorTitle="入力エラー" error="必須の数値。0 以上 1 以下で入力してください。" sqref="D8">
      <x:formula1>AND(ISNUMBER(D8),D8&gt;=0,D8&lt;=1)</x:formula1>
    </x:dataValidation>
    <x:dataValidation type="custom" errorStyle="stop" allowBlank="0" showErrorMessage="1" errorTitle="入力エラー" error="必須の数値。0 以上で入力してください。" sqref="D9">
      <x:formula1>AND(ISNUMBER(D9),D9&gt;=0)</x:formula1>
    </x:dataValidation>
    <x:dataValidation type="custom" errorStyle="stop" allowBlank="0" showErrorMessage="1" errorTitle="入力エラー" error="必須の数値。0 以上 1 以下で入力してください。" sqref="D10">
      <x:formula1>AND(ISNUMBER(D10),D10&gt;=0,D10&lt;=1)</x:formula1>
    </x:dataValidation>
    <x:dataValidation type="custom" errorStyle="stop" allowBlank="0" showErrorMessage="1" errorTitle="入力エラー" error="必須の数値。0 以上 1 以下で入力してください。" sqref="D11">
      <x:formula1>AND(ISNUMBER(D11),D11&gt;=0,D11&lt;=1)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34" hidden="0" customWidth="1"/>
    <x:col min="2" max="2" width="18" customWidth="1"/>
    <x:col min="3" max="3" width="18" customWidth="1"/>
    <x:col min="4" max="4" width="18" customWidth="1"/>
  </x:cols>
  <x:sheetData>
    <x:row r="1" ht="42" customHeight="1">
      <x:c r="A1" s="1" t="str">
        <x:v>指標</x:v>
      </x:c>
      <x:c r="B1" s="1" t="inlineStr">
        <x:is>
          <x:t xml:space="preserve">低位</x:t>
        </x:is>
      </x:c>
      <x:c r="C1" s="1" t="inlineStr">
        <x:is>
          <x:t xml:space="preserve">基準</x:t>
        </x:is>
      </x:c>
      <x:c r="D1" s="1" t="inlineStr">
        <x:is>
          <x:t xml:space="preserve">高位</x:t>
        </x:is>
      </x:c>
    </x:row>
    <x:row r="2">
      <x:c r="A2" s="2" t="inlineStr">
        <x:is>
          <x:t xml:space="preserve">到達した招待</x:t>
        </x:is>
      </x:c>
      <x:c r="B2" s="7" t="n">
        <x:f>IF(IFERROR(AND(COUNT('入力'!B2:B11)=10,ISNUMBER('入力'!B3),'入力'!B3&gt;=0,'入力'!B3&lt;=1,ISNUMBER('入力'!B4),'入力'!B4&gt;=0,'入力'!B4&lt;=1,ISNUMBER('入力'!B5),'入力'!B5&gt;=0,'入力'!B5&lt;=1,ISNUMBER('入力'!B6),'入力'!B6&gt;=0,'入力'!B6&lt;=1,ISNUMBER('入力'!B7),'入力'!B7&gt;=0,'入力'!B7&lt;=1,ISNUMBER('入力'!B8),'入力'!B8&gt;=0,'入力'!B8&lt;=1,ISNUMBER('入力'!B10),'入力'!B10&gt;=0,'入力'!B10&lt;=1,ISNUMBER('入力'!B11),'入力'!B11&gt;=0,'入力'!B11&lt;=1,'入力'!B2&gt;=0,'入力'!B9&gt;=0),FALSE),'入力'!B2*'入力'!B3,"入力エラー")</x:f>
        <x:v>9200</x:v>
      </x:c>
      <x:c r="C2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'入力'!C2*'入力'!C3,"入力エラー")</x:f>
        <x:v>9600</x:v>
      </x:c>
      <x:c r="D2" s="7" t="n">
        <x:f>IF(IFERROR(AND(COUNT('入力'!D2:D11)=10,ISNUMBER('入力'!D3),'入力'!D3&gt;=0,'入力'!D3&lt;=1,ISNUMBER('入力'!D4),'入力'!D4&gt;=0,'入力'!D4&lt;=1,ISNUMBER('入力'!D5),'入力'!D5&gt;=0,'入力'!D5&lt;=1,ISNUMBER('入力'!D6),'入力'!D6&gt;=0,'入力'!D6&lt;=1,ISNUMBER('入力'!D7),'入力'!D7&gt;=0,'入力'!D7&lt;=1,ISNUMBER('入力'!D8),'入力'!D8&gt;=0,'入力'!D8&lt;=1,ISNUMBER('入力'!D10),'入力'!D10&gt;=0,'入力'!D10&lt;=1,ISNUMBER('入力'!D11),'入力'!D11&gt;=0,'入力'!D11&lt;=1,'入力'!D2&gt;=0,'入力'!D9&gt;=0),FALSE),'入力'!D2*'入力'!D3,"入力エラー")</x:f>
        <x:v>9800</x:v>
      </x:c>
    </x:row>
    <x:row r="3">
      <x:c r="A3" s="2" t="inlineStr">
        <x:is>
          <x:t xml:space="preserve">申請</x:t>
        </x:is>
      </x:c>
      <x:c r="B3" s="7" t="n">
        <x:f>IF(IFERROR(AND(COUNT('入力'!B2:B11)=10,ISNUMBER('入力'!B3),'入力'!B3&gt;=0,'入力'!B3&lt;=1,ISNUMBER('入力'!B4),'入力'!B4&gt;=0,'入力'!B4&lt;=1,ISNUMBER('入力'!B5),'入力'!B5&gt;=0,'入力'!B5&lt;=1,ISNUMBER('入力'!B6),'入力'!B6&gt;=0,'入力'!B6&lt;=1,ISNUMBER('入力'!B7),'入力'!B7&gt;=0,'入力'!B7&lt;=1,ISNUMBER('入力'!B8),'入力'!B8&gt;=0,'入力'!B8&lt;=1,ISNUMBER('入力'!B10),'入力'!B10&gt;=0,'入力'!B10&lt;=1,ISNUMBER('入力'!B11),'入力'!B11&gt;=0,'入力'!B11&lt;=1,'入力'!B2&gt;=0,'入力'!B9&gt;=0),FALSE),B2*'入力'!B4,"入力エラー")</x:f>
        <x:v>3220</x:v>
      </x:c>
      <x:c r="C3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C2*'入力'!C4,"入力エラー")</x:f>
        <x:v>4800</x:v>
      </x:c>
      <x:c r="D3" s="7" t="n">
        <x:f>IF(IFERROR(AND(COUNT('入力'!D2:D11)=10,ISNUMBER('入力'!D3),'入力'!D3&gt;=0,'入力'!D3&lt;=1,ISNUMBER('入力'!D4),'入力'!D4&gt;=0,'入力'!D4&lt;=1,ISNUMBER('入力'!D5),'入力'!D5&gt;=0,'入力'!D5&lt;=1,ISNUMBER('入力'!D6),'入力'!D6&gt;=0,'入力'!D6&lt;=1,ISNUMBER('入力'!D7),'入力'!D7&gt;=0,'入力'!D7&lt;=1,ISNUMBER('入力'!D8),'入力'!D8&gt;=0,'入力'!D8&lt;=1,ISNUMBER('入力'!D10),'入力'!D10&gt;=0,'入力'!D10&lt;=1,ISNUMBER('入力'!D11),'入力'!D11&gt;=0,'入力'!D11&lt;=1,'入力'!D2&gt;=0,'入力'!D9&gt;=0),FALSE),D2*'入力'!D4,"入力エラー")</x:f>
        <x:v>6370</x:v>
      </x:c>
    </x:row>
    <x:row r="4">
      <x:c r="A4" s="2" t="inlineStr">
        <x:is>
          <x:t xml:space="preserve">情報完了</x:t>
        </x:is>
      </x:c>
      <x:c r="B4" s="7" t="n">
        <x:f>IF(IFERROR(AND(COUNT('入力'!B2:B11)=10,ISNUMBER('入力'!B3),'入力'!B3&gt;=0,'入力'!B3&lt;=1,ISNUMBER('入力'!B4),'入力'!B4&gt;=0,'入力'!B4&lt;=1,ISNUMBER('入力'!B5),'入力'!B5&gt;=0,'入力'!B5&lt;=1,ISNUMBER('入力'!B6),'入力'!B6&gt;=0,'入力'!B6&lt;=1,ISNUMBER('入力'!B7),'入力'!B7&gt;=0,'入力'!B7&lt;=1,ISNUMBER('入力'!B8),'入力'!B8&gt;=0,'入力'!B8&lt;=1,ISNUMBER('入力'!B10),'入力'!B10&gt;=0,'入力'!B10&lt;=1,ISNUMBER('入力'!B11),'入力'!B11&gt;=0,'入力'!B11&lt;=1,'入力'!B2&gt;=0,'入力'!B9&gt;=0),FALSE),B3*'入力'!B5,"入力エラー")</x:f>
        <x:v>2576</x:v>
      </x:c>
      <x:c r="C4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C3*'入力'!C5,"入力エラー")</x:f>
        <x:v>4320</x:v>
      </x:c>
      <x:c r="D4" s="7" t="n">
        <x:f>IF(IFERROR(AND(COUNT('入力'!D2:D11)=10,ISNUMBER('入力'!D3),'入力'!D3&gt;=0,'入力'!D3&lt;=1,ISNUMBER('入力'!D4),'入力'!D4&gt;=0,'入力'!D4&lt;=1,ISNUMBER('入力'!D5),'入力'!D5&gt;=0,'入力'!D5&lt;=1,ISNUMBER('入力'!D6),'入力'!D6&gt;=0,'入力'!D6&lt;=1,ISNUMBER('入力'!D7),'入力'!D7&gt;=0,'入力'!D7&lt;=1,ISNUMBER('入力'!D8),'入力'!D8&gt;=0,'入力'!D8&lt;=1,ISNUMBER('入力'!D10),'入力'!D10&gt;=0,'入力'!D10&lt;=1,ISNUMBER('入力'!D11),'入力'!D11&gt;=0,'入力'!D11&lt;=1,'入力'!D2&gt;=0,'入力'!D9&gt;=0),FALSE),D3*'入力'!D5,"入力エラー")</x:f>
        <x:v>6051.5</x:v>
      </x:c>
    </x:row>
    <x:row r="5">
      <x:c r="A5" s="2" t="inlineStr">
        <x:is>
          <x:t xml:space="preserve">承認対象</x:t>
        </x:is>
      </x:c>
      <x:c r="B5" s="7" t="n">
        <x:f>IF(IFERROR(AND(COUNT('入力'!B2:B11)=10,ISNUMBER('入力'!B3),'入力'!B3&gt;=0,'入力'!B3&lt;=1,ISNUMBER('入力'!B4),'入力'!B4&gt;=0,'入力'!B4&lt;=1,ISNUMBER('入力'!B5),'入力'!B5&gt;=0,'入力'!B5&lt;=1,ISNUMBER('入力'!B6),'入力'!B6&gt;=0,'入力'!B6&lt;=1,ISNUMBER('入力'!B7),'入力'!B7&gt;=0,'入力'!B7&lt;=1,ISNUMBER('入力'!B8),'入力'!B8&gt;=0,'入力'!B8&lt;=1,ISNUMBER('入力'!B10),'入力'!B10&gt;=0,'入力'!B10&lt;=1,ISNUMBER('入力'!B11),'入力'!B11&gt;=0,'入力'!B11&lt;=1,'入力'!B2&gt;=0,'入力'!B9&gt;=0),FALSE),B4*'入力'!B6,"入力エラー")</x:f>
        <x:v>2447.2</x:v>
      </x:c>
      <x:c r="C5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C4*'入力'!C6,"入力エラー")</x:f>
        <x:v>4233.6</x:v>
      </x:c>
      <x:c r="D5" s="7" t="n">
        <x:f>IF(IFERROR(AND(COUNT('入力'!D2:D11)=10,ISNUMBER('入力'!D3),'入力'!D3&gt;=0,'入力'!D3&lt;=1,ISNUMBER('入力'!D4),'入力'!D4&gt;=0,'入力'!D4&lt;=1,ISNUMBER('入力'!D5),'入力'!D5&gt;=0,'入力'!D5&lt;=1,ISNUMBER('入力'!D6),'入力'!D6&gt;=0,'入力'!D6&lt;=1,ISNUMBER('入力'!D7),'入力'!D7&gt;=0,'入力'!D7&lt;=1,ISNUMBER('入力'!D8),'入力'!D8&gt;=0,'入力'!D8&lt;=1,ISNUMBER('入力'!D10),'入力'!D10&gt;=0,'入力'!D10&lt;=1,ISNUMBER('入力'!D11),'入力'!D11&gt;=0,'入力'!D11&lt;=1,'入力'!D2&gt;=0,'入力'!D9&gt;=0),FALSE),D4*'入力'!D6,"入力エラー")</x:f>
        <x:v>5990.985</x:v>
      </x:c>
    </x:row>
    <x:row r="6">
      <x:c r="A6" s="2" t="inlineStr">
        <x:is>
          <x:t xml:space="preserve">履行数</x:t>
        </x:is>
      </x:c>
      <x:c r="B6" s="7" t="n">
        <x:f>IF(IFERROR(AND(COUNT('入力'!B2:B11)=10,ISNUMBER('入力'!B3),'入力'!B3&gt;=0,'入力'!B3&lt;=1,ISNUMBER('入力'!B4),'入力'!B4&gt;=0,'入力'!B4&lt;=1,ISNUMBER('入力'!B5),'入力'!B5&gt;=0,'入力'!B5&lt;=1,ISNUMBER('入力'!B6),'入力'!B6&gt;=0,'入力'!B6&lt;=1,ISNUMBER('入力'!B7),'入力'!B7&gt;=0,'入力'!B7&lt;=1,ISNUMBER('入力'!B8),'入力'!B8&gt;=0,'入力'!B8&lt;=1,ISNUMBER('入力'!B10),'入力'!B10&gt;=0,'入力'!B10&lt;=1,ISNUMBER('入力'!B11),'入力'!B11&gt;=0,'入力'!B11&lt;=1,'入力'!B2&gt;=0,'入力'!B9&gt;=0),FALSE),B5*'入力'!B7,"入力エラー")</x:f>
        <x:v>2202.48</x:v>
      </x:c>
      <x:c r="C6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C5*'入力'!C7,"入力エラー")</x:f>
        <x:v>4064.2560000000003</x:v>
      </x:c>
      <x:c r="D6" s="7" t="n">
        <x:f>IF(IFERROR(AND(COUNT('入力'!D2:D11)=10,ISNUMBER('入力'!D3),'入力'!D3&gt;=0,'入力'!D3&lt;=1,ISNUMBER('入力'!D4),'入力'!D4&gt;=0,'入力'!D4&lt;=1,ISNUMBER('入力'!D5),'入力'!D5&gt;=0,'入力'!D5&lt;=1,ISNUMBER('入力'!D6),'入力'!D6&gt;=0,'入力'!D6&lt;=1,ISNUMBER('入力'!D7),'入力'!D7&gt;=0,'入力'!D7&lt;=1,ISNUMBER('入力'!D8),'入力'!D8&gt;=0,'入力'!D8&lt;=1,ISNUMBER('入力'!D10),'入力'!D10&gt;=0,'入力'!D10&lt;=1,ISNUMBER('入力'!D11),'入力'!D11&gt;=0,'入力'!D11&lt;=1,'入力'!D2&gt;=0,'入力'!D9&gt;=0),FALSE),D5*'入力'!D7,"入力エラー")</x:f>
        <x:v>5931.07515</x:v>
      </x:c>
    </x:row>
    <x:row r="7">
      <x:c r="A7" s="2" t="inlineStr">
        <x:is>
          <x:t xml:space="preserve">配送成功</x:t>
        </x:is>
      </x:c>
      <x:c r="B7" s="7" t="n">
        <x:f>IF(IFERROR(AND(COUNT('入力'!B2:B11)=10,ISNUMBER('入力'!B3),'入力'!B3&gt;=0,'入力'!B3&lt;=1,ISNUMBER('入力'!B4),'入力'!B4&gt;=0,'入力'!B4&lt;=1,ISNUMBER('入力'!B5),'入力'!B5&gt;=0,'入力'!B5&lt;=1,ISNUMBER('入力'!B6),'入力'!B6&gt;=0,'入力'!B6&lt;=1,ISNUMBER('入力'!B7),'入力'!B7&gt;=0,'入力'!B7&lt;=1,ISNUMBER('入力'!B8),'入力'!B8&gt;=0,'入力'!B8&lt;=1,ISNUMBER('入力'!B10),'入力'!B10&gt;=0,'入力'!B10&lt;=1,ISNUMBER('入力'!B11),'入力'!B11&gt;=0,'入力'!B11&lt;=1,'入力'!B2&gt;=0,'入力'!B9&gt;=0),FALSE),B6*'入力'!B8,"入力エラー")</x:f>
        <x:v>2070.3312</x:v>
      </x:c>
      <x:c r="C7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C6*'入力'!C8,"入力エラー")</x:f>
        <x:v>3942.32832</x:v>
      </x:c>
      <x:c r="D7" s="7" t="n">
        <x:f>IF(IFERROR(AND(COUNT('入力'!D2:D11)=10,ISNUMBER('入力'!D3),'入力'!D3&gt;=0,'入力'!D3&lt;=1,ISNUMBER('入力'!D4),'入力'!D4&gt;=0,'入力'!D4&lt;=1,ISNUMBER('入力'!D5),'入力'!D5&gt;=0,'入力'!D5&lt;=1,ISNUMBER('入力'!D6),'入力'!D6&gt;=0,'入力'!D6&lt;=1,ISNUMBER('入力'!D7),'入力'!D7&gt;=0,'入力'!D7&lt;=1,ISNUMBER('入力'!D8),'入力'!D8&gt;=0,'入力'!D8&lt;=1,ISNUMBER('入力'!D10),'入力'!D10&gt;=0,'入力'!D10&lt;=1,ISNUMBER('入力'!D11),'入力'!D11&gt;=0,'入力'!D11&lt;=1,'入力'!D2&gt;=0,'入力'!D9&gt;=0),FALSE),D6*'入力'!D8,"入力エラー")</x:f>
        <x:v>5871.7643984999995</x:v>
      </x:c>
    </x:row>
    <x:row r="8">
      <x:c r="A8" s="2" t="inlineStr">
        <x:is>
          <x:t xml:space="preserve">在庫予備</x:t>
        </x:is>
      </x:c>
      <x:c r="B8" s="7" t="n">
        <x:f>IF(IFERROR(AND(COUNT('入力'!B2:B11)=10,ISNUMBER('入力'!B3),'入力'!B3&gt;=0,'入力'!B3&lt;=1,ISNUMBER('入力'!B4),'入力'!B4&gt;=0,'入力'!B4&lt;=1,ISNUMBER('入力'!B5),'入力'!B5&gt;=0,'入力'!B5&lt;=1,ISNUMBER('入力'!B6),'入力'!B6&gt;=0,'入力'!B6&lt;=1,ISNUMBER('入力'!B7),'入力'!B7&gt;=0,'入力'!B7&lt;=1,ISNUMBER('入力'!B8),'入力'!B8&gt;=0,'入力'!B8&lt;=1,ISNUMBER('入力'!B10),'入力'!B10&gt;=0,'入力'!B10&lt;=1,ISNUMBER('入力'!B11),'入力'!B11&gt;=0,'入力'!B11&lt;=1,'入力'!B2&gt;=0,'入力'!B9&gt;=0),FALSE),B5*'入力'!B10,"入力エラー")</x:f>
        <x:v>73.416</x:v>
      </x:c>
      <x:c r="C8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C5*'入力'!C10,"入力エラー")</x:f>
        <x:v>211.68000000000004</x:v>
      </x:c>
      <x:c r="D8" s="7" t="n">
        <x:f>IF(IFERROR(AND(COUNT('入力'!D2:D11)=10,ISNUMBER('入力'!D3),'入力'!D3&gt;=0,'入力'!D3&lt;=1,ISNUMBER('入力'!D4),'入力'!D4&gt;=0,'入力'!D4&lt;=1,ISNUMBER('入力'!D5),'入力'!D5&gt;=0,'入力'!D5&lt;=1,ISNUMBER('入力'!D6),'入力'!D6&gt;=0,'入力'!D6&lt;=1,ISNUMBER('入力'!D7),'入力'!D7&gt;=0,'入力'!D7&lt;=1,ISNUMBER('入力'!D8),'入力'!D8&gt;=0,'入力'!D8&lt;=1,ISNUMBER('入力'!D10),'入力'!D10&gt;=0,'入力'!D10&lt;=1,ISNUMBER('入力'!D11),'入力'!D11&gt;=0,'入力'!D11&lt;=1,'入力'!D2&gt;=0,'入力'!D9&gt;=0),FALSE),D5*'入力'!D10,"入力エラー")</x:f>
        <x:v>479.2788</x:v>
      </x:c>
    </x:row>
    <x:row r="9">
      <x:c r="A9" s="2" t="inlineStr">
        <x:is>
          <x:t xml:space="preserve">費用見込み</x:t>
        </x:is>
      </x:c>
      <x:c r="B9" s="8" t="n">
        <x:f>IF(IFERROR(AND(COUNT('入力'!B2:B11)=10,ISNUMBER('入力'!B3),'入力'!B3&gt;=0,'入力'!B3&lt;=1,ISNUMBER('入力'!B4),'入力'!B4&gt;=0,'入力'!B4&lt;=1,ISNUMBER('入力'!B5),'入力'!B5&gt;=0,'入力'!B5&lt;=1,ISNUMBER('入力'!B6),'入力'!B6&gt;=0,'入力'!B6&lt;=1,ISNUMBER('入力'!B7),'入力'!B7&gt;=0,'入力'!B7&lt;=1,ISNUMBER('入力'!B8),'入力'!B8&gt;=0,'入力'!B8&lt;=1,ISNUMBER('入力'!B10),'入力'!B10&gt;=0,'入力'!B10&lt;=1,ISNUMBER('入力'!B11),'入力'!B11&gt;=0,'入力'!B11&lt;=1,'入力'!B2&gt;=0,'入力'!B9&gt;=0),FALSE),B6*'入力'!B9,"入力エラー")</x:f>
        <x:v>143161.2</x:v>
      </x:c>
      <x:c r="C9" s="8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C6*'入力'!C9,"入力エラー")</x:f>
        <x:v>292626.43200000003</x:v>
      </x:c>
      <x:c r="D9" s="8" t="n">
        <x:f>IF(IFERROR(AND(COUNT('入力'!D2:D11)=10,ISNUMBER('入力'!D3),'入力'!D3&gt;=0,'入力'!D3&lt;=1,ISNUMBER('入力'!D4),'入力'!D4&gt;=0,'入力'!D4&lt;=1,ISNUMBER('入力'!D5),'入力'!D5&gt;=0,'入力'!D5&lt;=1,ISNUMBER('入力'!D6),'入力'!D6&gt;=0,'入力'!D6&lt;=1,ISNUMBER('入力'!D7),'入力'!D7&gt;=0,'入力'!D7&lt;=1,ISNUMBER('入力'!D8),'入力'!D8&gt;=0,'入力'!D8&lt;=1,ISNUMBER('入力'!D10),'入力'!D10&gt;=0,'入力'!D10&lt;=1,ISNUMBER('入力'!D11),'入力'!D11&gt;=0,'入力'!D11&lt;=1,'入力'!D2&gt;=0,'入力'!D9&gt;=0),FALSE),D6*'入力'!D9,"入力エラー")</x:f>
        <x:v>474486.012</x:v>
      </x:c>
    </x:row>
    <x:row r="10">
      <x:c r="A10" s="2" t="inlineStr">
        <x:is>
          <x:t xml:space="preserve">問い合わせ件数</x:t>
        </x:is>
      </x:c>
      <x:c r="B10" s="7" t="n">
        <x:f>IF(IFERROR(AND(COUNT('入力'!B2:B11)=10,ISNUMBER('入力'!B3),'入力'!B3&gt;=0,'入力'!B3&lt;=1,ISNUMBER('入力'!B4),'入力'!B4&gt;=0,'入力'!B4&lt;=1,ISNUMBER('入力'!B5),'入力'!B5&gt;=0,'入力'!B5&lt;=1,ISNUMBER('入力'!B6),'入力'!B6&gt;=0,'入力'!B6&lt;=1,ISNUMBER('入力'!B7),'入力'!B7&gt;=0,'入力'!B7&lt;=1,ISNUMBER('入力'!B8),'入力'!B8&gt;=0,'入力'!B8&lt;=1,ISNUMBER('入力'!B10),'入力'!B10&gt;=0,'入力'!B10&lt;=1,ISNUMBER('入力'!B11),'入力'!B11&gt;=0,'入力'!B11&lt;=1,'入力'!B2&gt;=0,'入力'!B9&gt;=0),FALSE),B3*'入力'!B11,"入力エラー")</x:f>
        <x:v>322</x:v>
      </x:c>
      <x:c r="C10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C3*'入力'!C11,"入力エラー")</x:f>
        <x:v>288</x:v>
      </x:c>
      <x:c r="D10" s="7" t="n">
        <x:f>IF(IFERROR(AND(COUNT('入力'!D2:D11)=10,ISNUMBER('入力'!D3),'入力'!D3&gt;=0,'入力'!D3&lt;=1,ISNUMBER('入力'!D4),'入力'!D4&gt;=0,'入力'!D4&lt;=1,ISNUMBER('入力'!D5),'入力'!D5&gt;=0,'入力'!D5&lt;=1,ISNUMBER('入力'!D6),'入力'!D6&gt;=0,'入力'!D6&lt;=1,ISNUMBER('入力'!D7),'入力'!D7&gt;=0,'入力'!D7&lt;=1,ISNUMBER('入力'!D8),'入力'!D8&gt;=0,'入力'!D8&lt;=1,ISNUMBER('入力'!D10),'入力'!D10&gt;=0,'入力'!D10&lt;=1,ISNUMBER('入力'!D11),'入力'!D11&gt;=0,'入力'!D11&lt;=1,'入力'!D2&gt;=0,'入力'!D9&gt;=0),FALSE),D3*'入力'!D11,"入力エラー")</x:f>
        <x:v>254.8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19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</x:cols>
  <x:sheetData>
    <x:row r="1" ht="42" customHeight="1">
      <x:c r="A1" s="1" t="str">
        <x:v>シナリオ</x:v>
      </x:c>
      <x:c r="B1" s="1" t="inlineStr">
        <x:is>
          <x:t xml:space="preserve">到達した招待</x:t>
        </x:is>
      </x:c>
      <x:c r="C1" s="1" t="inlineStr">
        <x:is>
          <x:t xml:space="preserve">申請</x:t>
        </x:is>
      </x:c>
      <x:c r="D1" s="1" t="inlineStr">
        <x:is>
          <x:t xml:space="preserve">情報完了</x:t>
        </x:is>
      </x:c>
      <x:c r="E1" s="1" t="inlineStr">
        <x:is>
          <x:t xml:space="preserve">承認対象</x:t>
        </x:is>
      </x:c>
      <x:c r="F1" s="1" t="inlineStr">
        <x:is>
          <x:t xml:space="preserve">履行数</x:t>
        </x:is>
      </x:c>
      <x:c r="G1" s="1" t="inlineStr">
        <x:is>
          <x:t xml:space="preserve">配送成功</x:t>
        </x:is>
      </x:c>
      <x:c r="H1" s="1" t="inlineStr">
        <x:is>
          <x:t xml:space="preserve">在庫予備</x:t>
        </x:is>
      </x:c>
      <x:c r="I1" s="1" t="inlineStr">
        <x:is>
          <x:t xml:space="preserve">費用見込み</x:t>
        </x:is>
      </x:c>
      <x:c r="J1" s="1" t="inlineStr">
        <x:is>
          <x:t xml:space="preserve">問い合わせ件数</x:t>
        </x:is>
      </x:c>
    </x:row>
    <x:row r="2">
      <x:c r="A2" s="2" t="inlineStr">
        <x:is>
          <x:t xml:space="preserve">低位</x:t>
        </x:is>
      </x:c>
      <x:c r="B2" s="7" t="n">
        <x:f>'ファネルモデル'!B2</x:f>
        <x:v>9200</x:v>
      </x:c>
      <x:c r="C2" s="7" t="n">
        <x:f>'ファネルモデル'!B3</x:f>
        <x:v>3220</x:v>
      </x:c>
      <x:c r="D2" s="7" t="n">
        <x:f>'ファネルモデル'!B4</x:f>
        <x:v>2576</x:v>
      </x:c>
      <x:c r="E2" s="7" t="n">
        <x:f>'ファネルモデル'!B5</x:f>
        <x:v>2447.2</x:v>
      </x:c>
      <x:c r="F2" s="7" t="n">
        <x:f>'ファネルモデル'!B6</x:f>
        <x:v>2202.48</x:v>
      </x:c>
      <x:c r="G2" s="7" t="n">
        <x:f>'ファネルモデル'!B7</x:f>
        <x:v>2070.3312</x:v>
      </x:c>
      <x:c r="H2" s="7" t="n">
        <x:f>'ファネルモデル'!B8</x:f>
        <x:v>73.416</x:v>
      </x:c>
      <x:c r="I2" s="8" t="n">
        <x:f>'ファネルモデル'!B9</x:f>
        <x:v>143161.2</x:v>
      </x:c>
      <x:c r="J2" s="7" t="n">
        <x:f>'ファネルモデル'!B10</x:f>
        <x:v>322</x:v>
      </x:c>
    </x:row>
    <x:row r="3">
      <x:c r="A3" s="2" t="inlineStr">
        <x:is>
          <x:t xml:space="preserve">基準</x:t>
        </x:is>
      </x:c>
      <x:c r="B3" s="7" t="n">
        <x:f>'ファネルモデル'!C2</x:f>
        <x:v>9600</x:v>
      </x:c>
      <x:c r="C3" s="7" t="n">
        <x:f>'ファネルモデル'!C3</x:f>
        <x:v>4800</x:v>
      </x:c>
      <x:c r="D3" s="7" t="n">
        <x:f>'ファネルモデル'!C4</x:f>
        <x:v>4320</x:v>
      </x:c>
      <x:c r="E3" s="7" t="n">
        <x:f>'ファネルモデル'!C5</x:f>
        <x:v>4233.6</x:v>
      </x:c>
      <x:c r="F3" s="7" t="n">
        <x:f>'ファネルモデル'!C6</x:f>
        <x:v>4064.2560000000003</x:v>
      </x:c>
      <x:c r="G3" s="7" t="n">
        <x:f>'ファネルモデル'!C7</x:f>
        <x:v>3942.32832</x:v>
      </x:c>
      <x:c r="H3" s="7" t="n">
        <x:f>'ファネルモデル'!C8</x:f>
        <x:v>211.68000000000004</x:v>
      </x:c>
      <x:c r="I3" s="8" t="n">
        <x:f>'ファネルモデル'!C9</x:f>
        <x:v>292626.43200000003</x:v>
      </x:c>
      <x:c r="J3" s="7" t="n">
        <x:f>'ファネルモデル'!C10</x:f>
        <x:v>288</x:v>
      </x:c>
    </x:row>
    <x:row r="4">
      <x:c r="A4" s="2" t="inlineStr">
        <x:is>
          <x:t xml:space="preserve">高位</x:t>
        </x:is>
      </x:c>
      <x:c r="B4" s="7" t="n">
        <x:f>'ファネルモデル'!D2</x:f>
        <x:v>9800</x:v>
      </x:c>
      <x:c r="C4" s="7" t="n">
        <x:f>'ファネルモデル'!D3</x:f>
        <x:v>6370</x:v>
      </x:c>
      <x:c r="D4" s="7" t="n">
        <x:f>'ファネルモデル'!D4</x:f>
        <x:v>6051.5</x:v>
      </x:c>
      <x:c r="E4" s="7" t="n">
        <x:f>'ファネルモデル'!D5</x:f>
        <x:v>5990.985</x:v>
      </x:c>
      <x:c r="F4" s="7" t="n">
        <x:f>'ファネルモデル'!D6</x:f>
        <x:v>5931.07515</x:v>
      </x:c>
      <x:c r="G4" s="7" t="n">
        <x:f>'ファネルモデル'!D7</x:f>
        <x:v>5871.7643984999995</x:v>
      </x:c>
      <x:c r="H4" s="7" t="n">
        <x:f>'ファネルモデル'!D8</x:f>
        <x:v>479.2788</x:v>
      </x:c>
      <x:c r="I4" s="8" t="n">
        <x:f>'ファネルモデル'!D9</x:f>
        <x:v>474486.012</x:v>
      </x:c>
      <x:c r="J4" s="7" t="n">
        <x:f>'ファネルモデル'!D10</x:f>
        <x:v>254.8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36" hidden="0" customWidth="1"/>
    <x:col min="2" max="2" width="18" customWidth="1"/>
    <x:col min="3" max="3" width="18" customWidth="1"/>
    <x:col min="4" max="4" width="18" customWidth="1"/>
  </x:cols>
  <x:sheetData>
    <x:row r="1" ht="42" customHeight="1">
      <x:c r="A1" s="1" t="str">
        <x:v>判断用入力</x:v>
      </x:c>
      <x:c r="B1" s="1" t="inlineStr">
        <x:is>
          <x:t xml:space="preserve">低位</x:t>
        </x:is>
      </x:c>
      <x:c r="C1" s="1" t="inlineStr">
        <x:is>
          <x:t xml:space="preserve">基準</x:t>
        </x:is>
      </x:c>
      <x:c r="D1" s="1" t="inlineStr">
        <x:is>
          <x:t xml:space="preserve">高位</x:t>
        </x:is>
      </x:c>
    </x:row>
    <x:row r="2">
      <x:c r="A2" s="2" t="inlineStr">
        <x:is>
          <x:t xml:space="preserve">履行数</x:t>
        </x:is>
      </x:c>
      <x:c r="B2" s="12" t="n">
        <x:f>'ファネルモデル'!B6</x:f>
        <x:v>2202.48</x:v>
      </x:c>
      <x:c r="C2" s="12" t="n">
        <x:f>'ファネルモデル'!C6</x:f>
        <x:v>4064.2560000000003</x:v>
      </x:c>
      <x:c r="D2" s="12" t="n">
        <x:f>'ファネルモデル'!D6</x:f>
        <x:v>5931.07515</x:v>
      </x:c>
    </x:row>
    <x:row r="3">
      <x:c r="A3" s="2" t="inlineStr">
        <x:is>
          <x:t xml:space="preserve">配送成功</x:t>
        </x:is>
      </x:c>
      <x:c r="B3" s="12" t="n">
        <x:f>'ファネルモデル'!B7</x:f>
        <x:v>2070.3312</x:v>
      </x:c>
      <x:c r="C3" s="12" t="n">
        <x:f>'ファネルモデル'!C7</x:f>
        <x:v>3942.32832</x:v>
      </x:c>
      <x:c r="D3" s="12" t="n">
        <x:f>'ファネルモデル'!D7</x:f>
        <x:v>5871.7643984999995</x:v>
      </x:c>
    </x:row>
    <x:row r="4">
      <x:c r="A4" s="2" t="inlineStr">
        <x:is>
          <x:t xml:space="preserve">在庫予備</x:t>
        </x:is>
      </x:c>
      <x:c r="B4" s="12" t="n">
        <x:f>'ファネルモデル'!B8</x:f>
        <x:v>73.416</x:v>
      </x:c>
      <x:c r="C4" s="12" t="n">
        <x:f>'ファネルモデル'!C8</x:f>
        <x:v>211.68000000000004</x:v>
      </x:c>
      <x:c r="D4" s="12" t="n">
        <x:f>'ファネルモデル'!D8</x:f>
        <x:v>479.2788</x:v>
      </x:c>
    </x:row>
    <x:row r="5">
      <x:c r="A5" s="2" t="inlineStr">
        <x:is>
          <x:t xml:space="preserve">費用見込み</x:t>
        </x:is>
      </x:c>
      <x:c r="B5" s="13" t="n">
        <x:f>'ファネルモデル'!B9</x:f>
        <x:v>143161.2</x:v>
      </x:c>
      <x:c r="C5" s="13" t="n">
        <x:f>'ファネルモデル'!C9</x:f>
        <x:v>292626.43200000003</x:v>
      </x:c>
      <x:c r="D5" s="13" t="n">
        <x:f>'ファネルモデル'!D9</x:f>
        <x:v>474486.012</x:v>
      </x:c>
    </x:row>
    <x:row r="6">
      <x:c r="A6" s="2" t="inlineStr">
        <x:is>
          <x:t xml:space="preserve">問い合わせ件数</x:t>
        </x:is>
      </x:c>
      <x:c r="B6" s="12" t="n">
        <x:f>'ファネルモデル'!B10</x:f>
        <x:v>322</x:v>
      </x:c>
      <x:c r="C6" s="12" t="n">
        <x:f>'ファネルモデル'!C10</x:f>
        <x:v>288</x:v>
      </x:c>
      <x:c r="D6" s="12" t="n">
        <x:f>'ファネルモデル'!D10</x:f>
        <x:v>254.8</x:v>
      </x:c>
    </x:row>
    <x:row r="7">
      <x:c r="A7" s="2" t="str">
        <x:v>一日の最大履行件数</x:v>
      </x:c>
      <x:c r="B7" s="14" t="n">
        <x:v>200</x:v>
      </x:c>
      <x:c r="C7" s="14" t="n">
        <x:v>350</x:v>
      </x:c>
      <x:c r="D7" s="14" t="n">
        <x:v>500</x:v>
      </x:c>
    </x:row>
    <x:row r="8">
      <x:c r="A8" s="2" t="str">
        <x:v>推定履行日数</x:v>
      </x:c>
      <x:c r="B8" s="14" t="n">
        <x:f>IF(IFERROR(AND(COUNT('入力'!B2:B11)=10,ISNUMBER('入力'!B3),'入力'!B3&gt;=0,'入力'!B3&lt;=1,ISNUMBER('入力'!B4),'入力'!B4&gt;=0,'入力'!B4&lt;=1,ISNUMBER('入力'!B5),'入力'!B5&gt;=0,'入力'!B5&lt;=1,ISNUMBER('入力'!B6),'入力'!B6&gt;=0,'入力'!B6&lt;=1,ISNUMBER('入力'!B7),'入力'!B7&gt;=0,'入力'!B7&lt;=1,ISNUMBER('入力'!B8),'入力'!B8&gt;=0,'入力'!B8&lt;=1,ISNUMBER('入力'!B10),'入力'!B10&gt;=0,'入力'!B10&lt;=1,ISNUMBER('入力'!B11),'入力'!B11&gt;=0,'入力'!B11&lt;=1,'入力'!B2&gt;=0,'入力'!B9&gt;=0),FALSE),IF(IFERROR(AND(ISNUMBER('容量と予算'!B7),'容量と予算'!B7&gt;0),FALSE),ROUNDUP(B2/B7,0),"計算不可"),"入力エラー")</x:f>
        <x:v>12</x:v>
      </x:c>
      <x:c r="C8" s="14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IF(IFERROR(AND(ISNUMBER('容量と予算'!C7),'容量と予算'!C7&gt;0),FALSE),ROUNDUP(C2/C7,0),"計算不可"),"入力エラー")</x:f>
        <x:v>12</x:v>
      </x:c>
      <x:c r="D8" s="14" t="n">
        <x:f>IF(IFERROR(AND(COUNT('入力'!D2:D11)=10,ISNUMBER('入力'!D3),'入力'!D3&gt;=0,'入力'!D3&lt;=1,ISNUMBER('入力'!D4),'入力'!D4&gt;=0,'入力'!D4&lt;=1,ISNUMBER('入力'!D5),'入力'!D5&gt;=0,'入力'!D5&lt;=1,ISNUMBER('入力'!D6),'入力'!D6&gt;=0,'入力'!D6&lt;=1,ISNUMBER('入力'!D7),'入力'!D7&gt;=0,'入力'!D7&lt;=1,ISNUMBER('入力'!D8),'入力'!D8&gt;=0,'入力'!D8&lt;=1,ISNUMBER('入力'!D10),'入力'!D10&gt;=0,'入力'!D10&lt;=1,ISNUMBER('入力'!D11),'入力'!D11&gt;=0,'入力'!D11&lt;=1,'入力'!D2&gt;=0,'入力'!D9&gt;=0),FALSE),IF(IFERROR(AND(ISNUMBER('容量と予算'!D7),'容量と予算'!D7&gt;0),FALSE),ROUNDUP(D2/D7,0),"計算不可"),"入力エラー")</x:f>
        <x:v>12</x:v>
      </x:c>
    </x:row>
  </x:sheetData>
  <x:conditionalFormatting sqref="B7:D7">
    <x:cfRule type="expression" dxfId="11" priority="1">
      <x:formula>IFERROR(OR(NOT(ISNUMBER(B7)),B7&lt;=0),TRUE)</x:formula>
    </x:cfRule>
  </x:conditionalFormatting>
  <x:dataValidations count="3">
    <x:dataValidation type="custom" errorStyle="stop" allowBlank="0" showErrorMessage="1" errorTitle="入力エラー" error="必須の数値。0 より大きい値で入力してください。" sqref="B7">
      <x:formula1>AND(ISNUMBER(B7),B7&gt;0)</x:formula1>
    </x:dataValidation>
    <x:dataValidation type="custom" errorStyle="stop" allowBlank="0" showErrorMessage="1" errorTitle="入力エラー" error="必須の数値。0 より大きい値で入力してください。" sqref="C7">
      <x:formula1>AND(ISNUMBER(C7),C7&gt;0)</x:formula1>
    </x:dataValidation>
    <x:dataValidation type="custom" errorStyle="stop" allowBlank="0" showErrorMessage="1" errorTitle="入力エラー" error="必須の数値。0 より大きい値で入力してください。" sqref="D7">
      <x:formula1>AND(ISNUMBER(D7),D7&gt;0)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</x:cols>
  <x:sheetData>
    <x:row r="1" ht="42" customHeight="1">
      <x:c r="A1" s="1" t="str">
        <x:v>申請率</x:v>
      </x:c>
      <x:c r="B1" s="1" t="str">
        <x:v>住所・情報完了率</x:v>
      </x:c>
      <x:c r="C1" s="1" t="str">
        <x:v>承認対象</x:v>
      </x:c>
      <x:c r="D1" s="1" t="str">
        <x:v>履行数</x:v>
      </x:c>
      <x:c r="E1" s="1" t="str">
        <x:v>費用見込み</x:v>
      </x:c>
      <x:c r="G1" t="str">
        <x:v>申請率</x:v>
      </x:c>
      <x:c r="H1" t="str">
        <x:v>75%</x:v>
      </x:c>
      <x:c r="I1" t="str">
        <x:v>85%</x:v>
      </x:c>
      <x:c r="J1" t="str">
        <x:v>90%</x:v>
      </x:c>
      <x:c r="K1" t="str">
        <x:v>95%</x:v>
      </x:c>
    </x:row>
    <x:row r="2">
      <x:c r="A2" s="10" t="n">
        <x:v>0.3</x:v>
      </x:c>
      <x:c r="B2" s="10" t="n">
        <x:v>0.75</x:v>
      </x:c>
      <x:c r="C2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'入力'!C2*'入力'!C3*A2*B2*'入力'!C6,"入力エラー")</x:f>
        <x:v>2116.8</x:v>
      </x:c>
      <x:c r="D2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C2*'入力'!C7,"入力エラー")</x:f>
        <x:v>2032.1280000000002</x:v>
      </x:c>
      <x:c r="E2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D2*'入力'!C9,"入力エラー")</x:f>
        <x:v>146313.21600000001</x:v>
      </x:c>
      <x:c r="G2" s="9" t="str">
        <x:v>30%</x:v>
      </x:c>
      <x:c r="H2" s="11" t="n">
        <x:f>E2</x:f>
        <x:v>146313.21600000001</x:v>
      </x:c>
      <x:c r="I2" s="11" t="n">
        <x:f>E3</x:f>
        <x:v>165821.64479999998</x:v>
      </x:c>
      <x:c r="J2" s="11" t="n">
        <x:f>E4</x:f>
        <x:v>175575.85919999998</x:v>
      </x:c>
      <x:c r="K2" s="11" t="n">
        <x:f>E5</x:f>
        <x:v>185330.07359999997</x:v>
      </x:c>
    </x:row>
    <x:row r="3">
      <x:c r="A3" s="10" t="n">
        <x:v>0.3</x:v>
      </x:c>
      <x:c r="B3" s="10" t="n">
        <x:v>0.85</x:v>
      </x:c>
      <x:c r="C3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'入力'!C2*'入力'!C3*A3*B3*'入力'!C6,"入力エラー")</x:f>
        <x:v>2399.04</x:v>
      </x:c>
      <x:c r="D3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C3*'入力'!C7,"入力エラー")</x:f>
        <x:v>2303.0784</x:v>
      </x:c>
      <x:c r="E3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D3*'入力'!C9,"入力エラー")</x:f>
        <x:v>165821.64479999998</x:v>
      </x:c>
      <x:c r="G3" s="9" t="str">
        <x:v>40%</x:v>
      </x:c>
      <x:c r="H3" s="11" t="n">
        <x:f>E6</x:f>
        <x:v>195084.288</x:v>
      </x:c>
      <x:c r="I3" s="11" t="n">
        <x:f>E7</x:f>
        <x:v>221095.52639999997</x:v>
      </x:c>
      <x:c r="J3" s="11" t="n">
        <x:f>E8</x:f>
        <x:v>234101.1456</x:v>
      </x:c>
      <x:c r="K3" s="11" t="n">
        <x:f>E9</x:f>
        <x:v>247106.7648</x:v>
      </x:c>
    </x:row>
    <x:row r="4">
      <x:c r="A4" s="10" t="n">
        <x:v>0.3</x:v>
      </x:c>
      <x:c r="B4" s="10" t="n">
        <x:v>0.9</x:v>
      </x:c>
      <x:c r="C4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'入力'!C2*'入力'!C3*A4*B4*'入力'!C6,"入力エラー")</x:f>
        <x:v>2540.16</x:v>
      </x:c>
      <x:c r="D4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C4*'入力'!C7,"入力エラー")</x:f>
        <x:v>2438.5535999999997</x:v>
      </x:c>
      <x:c r="E4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D4*'入力'!C9,"入力エラー")</x:f>
        <x:v>175575.85919999998</x:v>
      </x:c>
      <x:c r="G4" s="9" t="str">
        <x:v>50%</x:v>
      </x:c>
      <x:c r="H4" s="11" t="n">
        <x:f>E10</x:f>
        <x:v>243855.36</x:v>
      </x:c>
      <x:c r="I4" s="11" t="n">
        <x:f>E11</x:f>
        <x:v>276369.408</x:v>
      </x:c>
      <x:c r="J4" s="11" t="n">
        <x:f>E12</x:f>
        <x:v>292626.43200000003</x:v>
      </x:c>
      <x:c r="K4" s="11" t="n">
        <x:f>E13</x:f>
        <x:v>308883.456</x:v>
      </x:c>
    </x:row>
    <x:row r="5">
      <x:c r="A5" s="10" t="n">
        <x:v>0.3</x:v>
      </x:c>
      <x:c r="B5" s="10" t="n">
        <x:v>0.95</x:v>
      </x:c>
      <x:c r="C5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'入力'!C2*'入力'!C3*A5*B5*'入力'!C6,"入力エラー")</x:f>
        <x:v>2681.2799999999997</x:v>
      </x:c>
      <x:c r="D5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C5*'入力'!C7,"入力エラー")</x:f>
        <x:v>2574.0287999999996</x:v>
      </x:c>
      <x:c r="E5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D5*'入力'!C9,"入力エラー")</x:f>
        <x:v>185330.07359999997</x:v>
      </x:c>
      <x:c r="G5" s="9" t="str">
        <x:v>60%</x:v>
      </x:c>
      <x:c r="H5" s="11" t="n">
        <x:f>E14</x:f>
        <x:v>292626.43200000003</x:v>
      </x:c>
      <x:c r="I5" s="11" t="n">
        <x:f>E15</x:f>
        <x:v>331643.28959999996</x:v>
      </x:c>
      <x:c r="J5" s="11" t="n">
        <x:f>E16</x:f>
        <x:v>351151.71839999995</x:v>
      </x:c>
      <x:c r="K5" s="11" t="n">
        <x:f>E17</x:f>
        <x:v>370660.14719999995</x:v>
      </x:c>
    </x:row>
    <x:row r="6">
      <x:c r="A6" s="10" t="n">
        <x:v>0.4</x:v>
      </x:c>
      <x:c r="B6" s="10" t="n">
        <x:v>0.75</x:v>
      </x:c>
      <x:c r="C6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'入力'!C2*'入力'!C3*A6*B6*'入力'!C6,"入力エラー")</x:f>
        <x:v>2822.4</x:v>
      </x:c>
      <x:c r="D6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C6*'入力'!C7,"入力エラー")</x:f>
        <x:v>2709.504</x:v>
      </x:c>
      <x:c r="E6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D6*'入力'!C9,"入力エラー")</x:f>
        <x:v>195084.288</x:v>
      </x:c>
      <x:c r="G6" s="9" t="str">
        <x:v>70%</x:v>
      </x:c>
      <x:c r="H6" s="11" t="n">
        <x:f>E18</x:f>
        <x:v>341397.50399999996</x:v>
      </x:c>
      <x:c r="I6" s="11" t="n">
        <x:f>E19</x:f>
        <x:v>386917.17120000004</x:v>
      </x:c>
      <x:c r="J6" s="11" t="n">
        <x:f>E20</x:f>
        <x:v>409677.0048</x:v>
      </x:c>
      <x:c r="K6" s="11" t="n">
        <x:f>E21</x:f>
        <x:v>432436.83839999995</x:v>
      </x:c>
    </x:row>
    <x:row r="7">
      <x:c r="A7" s="10" t="n">
        <x:v>0.4</x:v>
      </x:c>
      <x:c r="B7" s="10" t="n">
        <x:v>0.85</x:v>
      </x:c>
      <x:c r="C7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'入力'!C2*'入力'!C3*A7*B7*'入力'!C6,"入力エラー")</x:f>
        <x:v>3198.72</x:v>
      </x:c>
      <x:c r="D7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C7*'入力'!C7,"入力エラー")</x:f>
        <x:v>3070.7711999999997</x:v>
      </x:c>
      <x:c r="E7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D7*'入力'!C9,"入力エラー")</x:f>
        <x:v>221095.52639999997</x:v>
      </x:c>
    </x:row>
    <x:row r="8">
      <x:c r="A8" s="10" t="n">
        <x:v>0.4</x:v>
      </x:c>
      <x:c r="B8" s="10" t="n">
        <x:v>0.9</x:v>
      </x:c>
      <x:c r="C8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'入力'!C2*'入力'!C3*A8*B8*'入力'!C6,"入力エラー")</x:f>
        <x:v>3386.88</x:v>
      </x:c>
      <x:c r="D8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C8*'入力'!C7,"入力エラー")</x:f>
        <x:v>3251.4048</x:v>
      </x:c>
      <x:c r="E8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D8*'入力'!C9,"入力エラー")</x:f>
        <x:v>234101.1456</x:v>
      </x:c>
    </x:row>
    <x:row r="9">
      <x:c r="A9" s="10" t="n">
        <x:v>0.4</x:v>
      </x:c>
      <x:c r="B9" s="10" t="n">
        <x:v>0.95</x:v>
      </x:c>
      <x:c r="C9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'入力'!C2*'入力'!C3*A9*B9*'入力'!C6,"入力エラー")</x:f>
        <x:v>3575.04</x:v>
      </x:c>
      <x:c r="D9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C9*'入力'!C7,"入力エラー")</x:f>
        <x:v>3432.0384</x:v>
      </x:c>
      <x:c r="E9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D9*'入力'!C9,"入力エラー")</x:f>
        <x:v>247106.7648</x:v>
      </x:c>
    </x:row>
    <x:row r="10">
      <x:c r="A10" s="10" t="n">
        <x:v>0.5</x:v>
      </x:c>
      <x:c r="B10" s="10" t="n">
        <x:v>0.75</x:v>
      </x:c>
      <x:c r="C10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'入力'!C2*'入力'!C3*A10*B10*'入力'!C6,"入力エラー")</x:f>
        <x:v>3528</x:v>
      </x:c>
      <x:c r="D10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C10*'入力'!C7,"入力エラー")</x:f>
        <x:v>3386.8799999999997</x:v>
      </x:c>
      <x:c r="E10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D10*'入力'!C9,"入力エラー")</x:f>
        <x:v>243855.36</x:v>
      </x:c>
    </x:row>
    <x:row r="11">
      <x:c r="A11" s="10" t="n">
        <x:v>0.5</x:v>
      </x:c>
      <x:c r="B11" s="10" t="n">
        <x:v>0.85</x:v>
      </x:c>
      <x:c r="C11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'入力'!C2*'入力'!C3*A11*B11*'入力'!C6,"入力エラー")</x:f>
        <x:v>3998.4</x:v>
      </x:c>
      <x:c r="D11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C11*'入力'!C7,"入力エラー")</x:f>
        <x:v>3838.464</x:v>
      </x:c>
      <x:c r="E11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D11*'入力'!C9,"入力エラー")</x:f>
        <x:v>276369.408</x:v>
      </x:c>
    </x:row>
    <x:row r="12">
      <x:c r="A12" s="10" t="n">
        <x:v>0.5</x:v>
      </x:c>
      <x:c r="B12" s="10" t="n">
        <x:v>0.9</x:v>
      </x:c>
      <x:c r="C12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'入力'!C2*'入力'!C3*A12*B12*'入力'!C6,"入力エラー")</x:f>
        <x:v>4233.6</x:v>
      </x:c>
      <x:c r="D12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C12*'入力'!C7,"入力エラー")</x:f>
        <x:v>4064.2560000000003</x:v>
      </x:c>
      <x:c r="E12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D12*'入力'!C9,"入力エラー")</x:f>
        <x:v>292626.43200000003</x:v>
      </x:c>
    </x:row>
    <x:row r="13">
      <x:c r="A13" s="10" t="n">
        <x:v>0.5</x:v>
      </x:c>
      <x:c r="B13" s="10" t="n">
        <x:v>0.95</x:v>
      </x:c>
      <x:c r="C13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'入力'!C2*'入力'!C3*A13*B13*'入力'!C6,"入力エラー")</x:f>
        <x:v>4468.8</x:v>
      </x:c>
      <x:c r="D13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C13*'入力'!C7,"入力エラー")</x:f>
        <x:v>4290.048</x:v>
      </x:c>
      <x:c r="E13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D13*'入力'!C9,"入力エラー")</x:f>
        <x:v>308883.456</x:v>
      </x:c>
    </x:row>
    <x:row r="14">
      <x:c r="A14" s="10" t="n">
        <x:v>0.6</x:v>
      </x:c>
      <x:c r="B14" s="10" t="n">
        <x:v>0.75</x:v>
      </x:c>
      <x:c r="C14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'入力'!C2*'入力'!C3*A14*B14*'入力'!C6,"入力エラー")</x:f>
        <x:v>4233.6</x:v>
      </x:c>
      <x:c r="D14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C14*'入力'!C7,"入力エラー")</x:f>
        <x:v>4064.2560000000003</x:v>
      </x:c>
      <x:c r="E14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D14*'入力'!C9,"入力エラー")</x:f>
        <x:v>292626.43200000003</x:v>
      </x:c>
    </x:row>
    <x:row r="15">
      <x:c r="A15" s="10" t="n">
        <x:v>0.6</x:v>
      </x:c>
      <x:c r="B15" s="10" t="n">
        <x:v>0.85</x:v>
      </x:c>
      <x:c r="C15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'入力'!C2*'入力'!C3*A15*B15*'入力'!C6,"入力エラー")</x:f>
        <x:v>4798.08</x:v>
      </x:c>
      <x:c r="D15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C15*'入力'!C7,"入力エラー")</x:f>
        <x:v>4606.1568</x:v>
      </x:c>
      <x:c r="E15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D15*'入力'!C9,"入力エラー")</x:f>
        <x:v>331643.28959999996</x:v>
      </x:c>
    </x:row>
    <x:row r="16">
      <x:c r="A16" s="10" t="n">
        <x:v>0.6</x:v>
      </x:c>
      <x:c r="B16" s="10" t="n">
        <x:v>0.9</x:v>
      </x:c>
      <x:c r="C16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'入力'!C2*'入力'!C3*A16*B16*'入力'!C6,"入力エラー")</x:f>
        <x:v>5080.32</x:v>
      </x:c>
      <x:c r="D16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C16*'入力'!C7,"入力エラー")</x:f>
        <x:v>4877.1071999999995</x:v>
      </x:c>
      <x:c r="E16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D16*'入力'!C9,"入力エラー")</x:f>
        <x:v>351151.71839999995</x:v>
      </x:c>
    </x:row>
    <x:row r="17">
      <x:c r="A17" s="10" t="n">
        <x:v>0.6</x:v>
      </x:c>
      <x:c r="B17" s="10" t="n">
        <x:v>0.95</x:v>
      </x:c>
      <x:c r="C17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'入力'!C2*'入力'!C3*A17*B17*'入力'!C6,"入力エラー")</x:f>
        <x:v>5362.5599999999995</x:v>
      </x:c>
      <x:c r="D17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C17*'入力'!C7,"入力エラー")</x:f>
        <x:v>5148.057599999999</x:v>
      </x:c>
      <x:c r="E17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D17*'入力'!C9,"入力エラー")</x:f>
        <x:v>370660.14719999995</x:v>
      </x:c>
    </x:row>
    <x:row r="18">
      <x:c r="A18" s="10" t="n">
        <x:v>0.7</x:v>
      </x:c>
      <x:c r="B18" s="10" t="n">
        <x:v>0.75</x:v>
      </x:c>
      <x:c r="C18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'入力'!C2*'入力'!C3*A18*B18*'入力'!C6,"入力エラー")</x:f>
        <x:v>4939.2</x:v>
      </x:c>
      <x:c r="D18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C18*'入力'!C7,"入力エラー")</x:f>
        <x:v>4741.632</x:v>
      </x:c>
      <x:c r="E18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D18*'入力'!C9,"入力エラー")</x:f>
        <x:v>341397.50399999996</x:v>
      </x:c>
    </x:row>
    <x:row r="19">
      <x:c r="A19" s="10" t="n">
        <x:v>0.7</x:v>
      </x:c>
      <x:c r="B19" s="10" t="n">
        <x:v>0.85</x:v>
      </x:c>
      <x:c r="C19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'入力'!C2*'入力'!C3*A19*B19*'入力'!C6,"入力エラー")</x:f>
        <x:v>5597.76</x:v>
      </x:c>
      <x:c r="D19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C19*'入力'!C7,"入力エラー")</x:f>
        <x:v>5373.8496000000005</x:v>
      </x:c>
      <x:c r="E19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D19*'入力'!C9,"入力エラー")</x:f>
        <x:v>386917.17120000004</x:v>
      </x:c>
    </x:row>
    <x:row r="20">
      <x:c r="A20" s="10" t="n">
        <x:v>0.7</x:v>
      </x:c>
      <x:c r="B20" s="10" t="n">
        <x:v>0.9</x:v>
      </x:c>
      <x:c r="C20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'入力'!C2*'入力'!C3*A20*B20*'入力'!C6,"入力エラー")</x:f>
        <x:v>5927.04</x:v>
      </x:c>
      <x:c r="D20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C20*'入力'!C7,"入力エラー")</x:f>
        <x:v>5689.9583999999995</x:v>
      </x:c>
      <x:c r="E20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D20*'入力'!C9,"入力エラー")</x:f>
        <x:v>409677.0048</x:v>
      </x:c>
    </x:row>
    <x:row r="21">
      <x:c r="A21" s="10" t="n">
        <x:v>0.7</x:v>
      </x:c>
      <x:c r="B21" s="10" t="n">
        <x:v>0.95</x:v>
      </x:c>
      <x:c r="C21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'入力'!C2*'入力'!C3*A21*B21*'入力'!C6,"入力エラー")</x:f>
        <x:v>6256.32</x:v>
      </x:c>
      <x:c r="D21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C21*'入力'!C7,"入力エラー")</x:f>
        <x:v>6006.0671999999995</x:v>
      </x:c>
      <x:c r="E21" s="7" t="n">
        <x:f>IF(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D21*'入力'!C9,"入力エラー")</x:f>
        <x:v>432436.83839999995</x:v>
      </x:c>
    </x:row>
  </x:sheetData>
  <x:pageMargins left="0.7" right="0.7" top="0.75" bottom="0.75" header="0.3" footer="0.3"/>
  <x:drawing xmlns:r="http://schemas.openxmlformats.org/officeDocument/2006/relationships" r:id="Rd9ac87ab5b1249d1"/>
</x:worksheet>
</file>

<file path=xl/worksheets/sheet7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31" hidden="0" customWidth="1"/>
    <x:col min="2" max="2" width="19" hidden="0" customWidth="1"/>
    <x:col min="3" max="3" width="19" hidden="0" customWidth="1"/>
    <x:col min="4" max="4" width="19" hidden="0" customWidth="1"/>
  </x:cols>
  <x:sheetData>
    <x:row r="1" ht="42" customHeight="1">
      <x:c r="A1" s="1" t="str">
        <x:v>検査</x:v>
      </x:c>
      <x:c r="B1" s="1" t="str">
        <x:v>期待値</x:v>
      </x:c>
      <x:c r="C1" s="1" t="str">
        <x:v>実測値</x:v>
      </x:c>
      <x:c r="D1" s="1" t="str">
        <x:v>結果</x:v>
      </x:c>
    </x:row>
    <x:row r="2">
      <x:c r="A2" s="2" t="str">
        <x:v>必須数値の入力確認</x:v>
      </x:c>
      <x:c r="B2" s="15" t="b">
        <x:f>TRUE()</x:f>
        <x:v>1</x:v>
      </x:c>
      <x:c r="C2" s="15" t="b">
        <x:f>IFERROR(AND(COUNT('入力'!B2:D11)=30,COUNT('容量と予算'!B7:D7)=3),FALSE)</x:f>
        <x:v>1</x:v>
      </x:c>
      <x:c r="D2" s="2" t="str">
        <x:f>IF(C2,"合格","不合格")</x:f>
        <x:v>合格</x:v>
      </x:c>
    </x:row>
    <x:row r="3">
      <x:c r="A3" s="2" t="str">
        <x:v>正の数値による処理能力</x:v>
      </x:c>
      <x:c r="B3" s="15" t="b">
        <x:f>TRUE()</x:f>
        <x:v>1</x:v>
      </x:c>
      <x:c r="C3" s="15" t="b">
        <x:f>IFERROR(AND(AND(ISNUMBER('容量と予算'!B7),'容量と予算'!B7&gt;0),AND(ISNUMBER('容量と予算'!C7),'容量と予算'!C7&gt;0),AND(ISNUMBER('容量と予算'!D7),'容量と予算'!D7&gt;0)),FALSE)</x:f>
        <x:v>1</x:v>
      </x:c>
      <x:c r="D3" s="2" t="str">
        <x:f>IF(C3,"合格","不合格")</x:f>
        <x:v>合格</x:v>
      </x:c>
    </x:row>
    <x:row r="4">
      <x:c r="A4" s="2" t="str">
        <x:v>比率の範囲</x:v>
      </x:c>
      <x:c r="B4" s="15" t="b">
        <x:f>TRUE()</x:f>
        <x:v>1</x:v>
      </x:c>
      <x:c r="C4" s="15" t="b">
        <x:f>IFERROR(AND(ISNUMBER('入力'!B3),'入力'!B3&gt;=0,'入力'!B3&lt;=1,ISNUMBER('入力'!B4),'入力'!B4&gt;=0,'入力'!B4&lt;=1,ISNUMBER('入力'!B5),'入力'!B5&gt;=0,'入力'!B5&lt;=1,ISNUMBER('入力'!B6),'入力'!B6&gt;=0,'入力'!B6&lt;=1,ISNUMBER('入力'!B7),'入力'!B7&gt;=0,'入力'!B7&lt;=1,ISNUMBER('入力'!B8),'入力'!B8&gt;=0,'入力'!B8&lt;=1,ISNUMBER('入力'!B10),'入力'!B10&gt;=0,'入力'!B10&lt;=1,ISNUMBER('入力'!B11),'入力'!B11&gt;=0,'入力'!B11&lt;=1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ISNUMBER('入力'!D3),'入力'!D3&gt;=0,'入力'!D3&lt;=1,ISNUMBER('入力'!D4),'入力'!D4&gt;=0,'入力'!D4&lt;=1,ISNUMBER('入力'!D5),'入力'!D5&gt;=0,'入力'!D5&lt;=1,ISNUMBER('入力'!D6),'入力'!D6&gt;=0,'入力'!D6&lt;=1,ISNUMBER('入力'!D7),'入力'!D7&gt;=0,'入力'!D7&lt;=1,ISNUMBER('入力'!D8),'入力'!D8&gt;=0,'入力'!D8&lt;=1,ISNUMBER('入力'!D10),'入力'!D10&gt;=0,'入力'!D10&lt;=1,ISNUMBER('入力'!D11),'入力'!D11&gt;=0,'入力'!D11&lt;=1),FALSE)</x:f>
        <x:v>1</x:v>
      </x:c>
      <x:c r="D4" s="2" t="str">
        <x:f>IF(C4,"合格","不合格")</x:f>
        <x:v>合格</x:v>
      </x:c>
    </x:row>
    <x:row r="5">
      <x:c r="A5" s="2" t="str">
        <x:v>入力と結果の非負性</x:v>
      </x:c>
      <x:c r="B5" s="15" t="b">
        <x:f>TRUE()</x:f>
        <x:v>1</x:v>
      </x:c>
      <x:c r="C5" s="15" t="b">
        <x:f>IFERROR(AND('入力'!B2&gt;=0,'入力'!B9&gt;=0,ISNUMBER('入力'!B2),ISNUMBER('入力'!B9),'入力'!C2&gt;=0,'入力'!C9&gt;=0,ISNUMBER('入力'!C2),ISNUMBER('入力'!C9),'入力'!D2&gt;=0,'入力'!D9&gt;=0,ISNUMBER('入力'!D2),ISNUMBER('入力'!D9),COUNT('ファネルモデル'!B2:D10)=27,MIN('ファネルモデル'!B2:D10)&gt;=0),FALSE)</x:f>
        <x:v>1</x:v>
      </x:c>
      <x:c r="D5" s="2" t="str">
        <x:f>IF(C5,"合格","不合格")</x:f>
        <x:v>合格</x:v>
      </x:c>
    </x:row>
    <x:row r="6">
      <x:c r="A6" s="2" t="str">
        <x:v>ファネルの単調性</x:v>
      </x:c>
      <x:c r="B6" s="15" t="b">
        <x:f>TRUE()</x:f>
        <x:v>1</x:v>
      </x:c>
      <x:c r="C6" s="15" t="b">
        <x:f>IFERROR(AND(AND(IFERROR(AND(COUNT('入力'!B2:B11)=10,ISNUMBER('入力'!B3),'入力'!B3&gt;=0,'入力'!B3&lt;=1,ISNUMBER('入力'!B4),'入力'!B4&gt;=0,'入力'!B4&lt;=1,ISNUMBER('入力'!B5),'入力'!B5&gt;=0,'入力'!B5&lt;=1,ISNUMBER('入力'!B6),'入力'!B6&gt;=0,'入力'!B6&lt;=1,ISNUMBER('入力'!B7),'入力'!B7&gt;=0,'入力'!B7&lt;=1,ISNUMBER('入力'!B8),'入力'!B8&gt;=0,'入力'!B8&lt;=1,ISNUMBER('入力'!B10),'入力'!B10&gt;=0,'入力'!B10&lt;=1,ISNUMBER('入力'!B11),'入力'!B11&gt;=0,'入力'!B11&lt;=1,'入力'!B2&gt;=0,'入力'!B9&gt;=0),FALSE),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IFERROR(AND(COUNT('入力'!D2:D11)=10,ISNUMBER('入力'!D3),'入力'!D3&gt;=0,'入力'!D3&lt;=1,ISNUMBER('入力'!D4),'入力'!D4&gt;=0,'入力'!D4&lt;=1,ISNUMBER('入力'!D5),'入力'!D5&gt;=0,'入力'!D5&lt;=1,ISNUMBER('入力'!D6),'入力'!D6&gt;=0,'入力'!D6&lt;=1,ISNUMBER('入力'!D7),'入力'!D7&gt;=0,'入力'!D7&lt;=1,ISNUMBER('入力'!D8),'入力'!D8&gt;=0,'入力'!D8&lt;=1,ISNUMBER('入力'!D10),'入力'!D10&gt;=0,'入力'!D10&lt;=1,ISNUMBER('入力'!D11),'入力'!D11&gt;=0,'入力'!D11&lt;=1,'入力'!D2&gt;=0,'入力'!D9&gt;=0),FALSE)),COUNT('ファネルモデル'!B2:D10)=27,'ファネルモデル'!B2&lt;='入力'!B2,'ファネルモデル'!B3&lt;='ファネルモデル'!B2,'ファネルモデル'!B4&lt;='ファネルモデル'!B3,'ファネルモデル'!B5&lt;='ファネルモデル'!B4,'ファネルモデル'!B6&lt;='ファネルモデル'!B5,'ファネルモデル'!B7&lt;='ファネルモデル'!B6,'ファネルモデル'!C2&lt;='入力'!C2,'ファネルモデル'!C3&lt;='ファネルモデル'!C2,'ファネルモデル'!C4&lt;='ファネルモデル'!C3,'ファネルモデル'!C5&lt;='ファネルモデル'!C4,'ファネルモデル'!C6&lt;='ファネルモデル'!C5,'ファネルモデル'!C7&lt;='ファネルモデル'!C6,'ファネルモデル'!D2&lt;='入力'!D2,'ファネルモデル'!D3&lt;='ファネルモデル'!D2,'ファネルモデル'!D4&lt;='ファネルモデル'!D3,'ファネルモデル'!D5&lt;='ファネルモデル'!D4,'ファネルモデル'!D6&lt;='ファネルモデル'!D5,'ファネルモデル'!D7&lt;='ファネルモデル'!D6),FALSE)</x:f>
        <x:v>1</x:v>
      </x:c>
      <x:c r="D6" s="2" t="str">
        <x:f>IF(C6,"合格","不合格")</x:f>
        <x:v>合格</x:v>
      </x:c>
    </x:row>
    <x:row r="7">
      <x:c r="A7" s="2" t="str">
        <x:v>費用の照合</x:v>
      </x:c>
      <x:c r="B7" s="15" t="b">
        <x:f>TRUE()</x:f>
        <x:v>1</x:v>
      </x:c>
      <x:c r="C7" s="15" t="b">
        <x:f>IFERROR(AND(AND(IFERROR(AND(COUNT('入力'!B2:B11)=10,ISNUMBER('入力'!B3),'入力'!B3&gt;=0,'入力'!B3&lt;=1,ISNUMBER('入力'!B4),'入力'!B4&gt;=0,'入力'!B4&lt;=1,ISNUMBER('入力'!B5),'入力'!B5&gt;=0,'入力'!B5&lt;=1,ISNUMBER('入力'!B6),'入力'!B6&gt;=0,'入力'!B6&lt;=1,ISNUMBER('入力'!B7),'入力'!B7&gt;=0,'入力'!B7&lt;=1,ISNUMBER('入力'!B8),'入力'!B8&gt;=0,'入力'!B8&lt;=1,ISNUMBER('入力'!B10),'入力'!B10&gt;=0,'入力'!B10&lt;=1,ISNUMBER('入力'!B11),'入力'!B11&gt;=0,'入力'!B11&lt;=1,'入力'!B2&gt;=0,'入力'!B9&gt;=0),FALSE),IFERROR(AND(COUNT('入力'!C2:C11)=10,ISNUMBER('入力'!C3),'入力'!C3&gt;=0,'入力'!C3&lt;=1,ISNUMBER('入力'!C4),'入力'!C4&gt;=0,'入力'!C4&lt;=1,ISNUMBER('入力'!C5),'入力'!C5&gt;=0,'入力'!C5&lt;=1,ISNUMBER('入力'!C6),'入力'!C6&gt;=0,'入力'!C6&lt;=1,ISNUMBER('入力'!C7),'入力'!C7&gt;=0,'入力'!C7&lt;=1,ISNUMBER('入力'!C8),'入力'!C8&gt;=0,'入力'!C8&lt;=1,ISNUMBER('入力'!C10),'入力'!C10&gt;=0,'入力'!C10&lt;=1,ISNUMBER('入力'!C11),'入力'!C11&gt;=0,'入力'!C11&lt;=1,'入力'!C2&gt;=0,'入力'!C9&gt;=0),FALSE),IFERROR(AND(COUNT('入力'!D2:D11)=10,ISNUMBER('入力'!D3),'入力'!D3&gt;=0,'入力'!D3&lt;=1,ISNUMBER('入力'!D4),'入力'!D4&gt;=0,'入力'!D4&lt;=1,ISNUMBER('入力'!D5),'入力'!D5&gt;=0,'入力'!D5&lt;=1,ISNUMBER('入力'!D6),'入力'!D6&gt;=0,'入力'!D6&lt;=1,ISNUMBER('入力'!D7),'入力'!D7&gt;=0,'入力'!D7&lt;=1,ISNUMBER('入力'!D8),'入力'!D8&gt;=0,'入力'!D8&lt;=1,ISNUMBER('入力'!D10),'入力'!D10&gt;=0,'入力'!D10&lt;=1,ISNUMBER('入力'!D11),'入力'!D11&gt;=0,'入力'!D11&lt;=1,'入力'!D2&gt;=0,'入力'!D9&gt;=0),FALSE)),COUNT('ファネルモデル'!B2:D10)=27,ABS('ファネルモデル'!B9-'ファネルモデル'!B6*'入力'!B9)&lt;=0.0000001*MAX(1,ABS('ファネルモデル'!B9)),ABS('ファネルモデル'!C9-'ファネルモデル'!C6*'入力'!C9)&lt;=0.0000001*MAX(1,ABS('ファネルモデル'!C9)),ABS('ファネルモデル'!D9-'ファネルモデル'!D6*'入力'!D9)&lt;=0.0000001*MAX(1,ABS('ファネルモデル'!D9))),FALSE)</x:f>
        <x:v>1</x:v>
      </x:c>
      <x:c r="D7" s="2" t="str">
        <x:f>IF(C7,"合格","不合格")</x:f>
        <x:v>合格</x:v>
      </x:c>
    </x:row>
    <x:row r="8">
      <x:c r="A8" s="2" t="str">
        <x:v>全結果の計算可否</x:v>
      </x:c>
      <x:c r="B8" s="15" t="b">
        <x:f>TRUE()</x:f>
        <x:v>1</x:v>
      </x:c>
      <x:c r="C8" s="15" t="b">
        <x:f>IFERROR(AND(COUNT('ファネルモデル'!B2:D10)=27,COUNT('シナリオ'!B2:J4)=27,COUNT('容量と予算'!B2:D6)=15,COUNT('容量と予算'!B8:D8)=3,COUNT('感度'!C2:E21)=60,COUNT('感度'!H2:K6)=20),FALSE)</x:f>
        <x:v>1</x:v>
      </x:c>
      <x:c r="D8" s="2" t="str">
        <x:f>IF(C8,"合格","不合格")</x:f>
        <x:v>合格</x:v>
      </x:c>
    </x:row>
  </x:sheetData>
  <x:conditionalFormatting sqref="D2:D8">
    <x:cfRule type="expression" dxfId="0" priority="1">
      <x:formula>NOT(C2)</x:formula>
    </x:cfRule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21" hidden="0" customWidth="1"/>
    <x:col min="2" max="2" width="76" hidden="0" customWidth="1"/>
  </x:cols>
  <x:sheetData>
    <x:row r="1" ht="42" customHeight="1">
      <x:c r="A1" s="1" t="str">
        <x:v>方法</x:v>
      </x:c>
      <x:c r="B1" s="1" t="str">
        <x:v>定義</x:v>
      </x:c>
    </x:row>
    <x:row r="2" ht="40" customHeight="1">
      <x:c r="A2" s="2" t="n">
        <x:v>1</x:v>
      </x:c>
      <x:c r="B2" s="2" t="inlineStr">
        <x:is>
          <x:t xml:space="preserve">各段階は直前の値に利用者入力の率を掛けます。</x:t>
        </x:is>
      </x:c>
    </x:row>
    <x:row r="3" ht="40" customHeight="1">
      <x:c r="A3" s="2" t="n">
        <x:v>2</x:v>
      </x:c>
      <x:c r="B3" s="2" t="inlineStr">
        <x:is>
          <x:t xml:space="preserve">在庫予備は承認対象×予備率です。</x:t>
        </x:is>
      </x:c>
    </x:row>
    <x:row r="4" ht="40" customHeight="1">
      <x:c r="A4" s="2" t="n">
        <x:v>3</x:v>
      </x:c>
      <x:c r="B4" s="2" t="inlineStr">
        <x:is>
          <x:t xml:space="preserve">費用見込みは履行数×単価です。</x:t>
        </x:is>
      </x:c>
    </x:row>
    <x:row r="5" ht="40" customHeight="1">
      <x:c r="A5" s="2" t="n">
        <x:v>4</x:v>
      </x:c>
      <x:c r="B5" s="2" t="inlineStr">
        <x:is>
          <x:t xml:space="preserve">問い合わせ件数は申請数×問い合わせ率です。</x:t>
        </x:is>
      </x:c>
    </x:row>
    <x:row r="6" ht="40" customHeight="1">
      <x:c r="A6" s="2" t="n">
        <x:v>5</x:v>
      </x:c>
      <x:c r="B6" s="2" t="inlineStr">
        <x:is>
          <x:t xml:space="preserve">整数は計画単位であり、照合には丸め前の値を残します。</x:t>
        </x:is>
      </x:c>
    </x:row>
    <x:row r="7" ht="40" customHeight="1">
      <x:c r="A7" s="2" t="str">
        <x:v>版</x:v>
      </x:c>
      <x:c r="B7" s="2" t="str">
        <x:v>v1.2 · 2026-10-09</x:v>
      </x:c>
    </x:row>
    <x:row r="8" ht="40" customHeight="1">
      <x:c r="A8" s="2" t="str">
        <x:v>適用範囲</x:v>
      </x:c>
      <x:c r="B8" s="2" t="str">
        <x:v>利用者が入力した前提を使用。公表された業界基準は使用していません</x:v>
      </x:c>
    </x:row>
  </x:sheetData>
  <x:pageMargins left="0.7" right="0.7" top="0.75" bottom="0.75" header="0.3" footer="0.3"/>
</x:worksheet>
</file>