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993ae7c4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4869e981a254274"/>
    <x:sheet xmlns:r="http://schemas.openxmlformats.org/officeDocument/2006/relationships" name="Inputs" sheetId="2" r:id="Rba2dd0d31e68463c"/>
    <x:sheet xmlns:r="http://schemas.openxmlformats.org/officeDocument/2006/relationships" name="Factors" sheetId="3" r:id="Ra940865dcf384573"/>
    <x:sheet xmlns:r="http://schemas.openxmlformats.org/officeDocument/2006/relationships" name="Scenarios" sheetId="4" r:id="R8eb8eaafbbaf429e"/>
    <x:sheet xmlns:r="http://schemas.openxmlformats.org/officeDocument/2006/relationships" name="Results" sheetId="5" r:id="Rbf7870bef2214c7e"/>
    <x:sheet xmlns:r="http://schemas.openxmlformats.org/officeDocument/2006/relationships" name="Sources-Version" sheetId="6" r:id="R9a2ef482d51549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"/>
  </x:numFmts>
  <x:fonts count="10">
    <x:font>
      <x:sz val="11"/>
      <x:name val="Carlito"/>
    </x:font>
    <x:font>
      <x:b/>
      <x:sz val="16"/>
      <x:color rgb="FF143D36"/>
      <x:name val="Arial"/>
    </x:font>
    <x:font>
      <x:i/>
      <x:sz val="10"/>
      <x:color rgb="FF4B5563"/>
      <x:name val="Arial"/>
    </x:font>
    <x:font>
      <x:b/>
      <x:sz val="11"/>
      <x:color rgb="FF9B1C1C"/>
      <x:name val="Arial"/>
    </x:font>
    <x:font>
      <x:b/>
      <x:sz val="11"/>
      <x:color rgb="FFFFFFFF"/>
      <x:name val="Arial"/>
    </x:font>
    <x:font>
      <x:b/>
      <x:sz val="11"/>
      <x:color rgb="FF143D36"/>
      <x:name val="Arial"/>
    </x:font>
    <x:font>
      <x:b/>
      <x:sz val="14"/>
      <x:color rgb="FF143D36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i/>
      <x:sz val="10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E8E6"/>
      </x:patternFill>
    </x:fill>
    <x:fill>
      <x:patternFill patternType="solid">
        <x:fgColor rgb="FF143D36"/>
      </x:patternFill>
    </x:fill>
    <x:fill>
      <x:patternFill patternType="solid">
        <x:fgColor rgb="FFEAF4F0"/>
      </x:patternFill>
    </x:fill>
    <x:fill>
      <x:patternFill patternType="solid">
        <x:fgColor rgb="FFFFF2CC"/>
      </x:patternFill>
    </x:fill>
  </x:fills>
  <x:borders count="9">
    <x:border/>
    <x:border>
      <x:left style="thin">
        <x:color rgb="FFA7BDB6"/>
      </x:left>
      <x:top style="thin">
        <x:color rgb="FFA7BDB6"/>
      </x:top>
    </x:border>
    <x:border>
      <x:right style="thin">
        <x:color rgb="FFA7BDB6"/>
      </x:right>
      <x:top style="thin">
        <x:color rgb="FFA7BDB6"/>
      </x:top>
    </x:border>
    <x:border>
      <x:left style="thin">
        <x:color rgb="FFA7BDB6"/>
      </x:left>
    </x:border>
    <x:border>
      <x:right style="thin">
        <x:color rgb="FFA7BDB6"/>
      </x:right>
    </x:border>
    <x:border>
      <x:left style="thin">
        <x:color rgb="FFA7BDB6"/>
      </x:left>
      <x:bottom style="thin">
        <x:color rgb="FFA7BDB6"/>
      </x:bottom>
    </x:border>
    <x:border>
      <x:right style="thin">
        <x:color rgb="FFA7BDB6"/>
      </x:right>
      <x:bottom style="thin">
        <x:color rgb="FFA7BDB6"/>
      </x:bottom>
    </x:border>
    <x:border>
      <x:top style="thin">
        <x:color rgb="FFA7BDB6"/>
      </x:top>
    </x:border>
    <x:border>
      <x:bottom style="thin">
        <x:color rgb="FFA7BDB6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3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0" fontId="0" fillId="0" borderId="0" xfId="0" applyNumberFormat="1" applyFont="1" applyFill="1" applyBorder="1"/>
    <x:xf numFmtId="0" fontId="4" fillId="3" borderId="7" xfId="0" applyNumberFormat="1" applyFont="1" applyFill="1" applyBorder="1"/>
    <x:xf numFmtId="0" fontId="0" fillId="0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5" xfId="0" applyNumberFormat="1" applyFont="1" applyFill="1" applyBorder="1"/>
    <x:xf numFmtId="200" fontId="0" fillId="0" borderId="8" xfId="0" applyNumberFormat="1" applyFont="1" applyFill="1" applyBorder="1"/>
    <x:xf numFmtId="0" fontId="0" fillId="0" borderId="8" xfId="0" applyNumberFormat="1" applyFont="1" applyFill="1" applyBorder="1"/>
    <x:xf numFmtId="202" fontId="0" fillId="5" borderId="0" xfId="0" applyNumberFormat="1" applyFont="1" applyFill="1" applyBorder="1"/>
    <x:xf numFmtId="202" fontId="0" fillId="5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0" fillId="5" borderId="8" xfId="0" applyNumberFormat="1" applyFont="1" applyFill="1" applyBorder="1"/>
    <x:xf numFmtId="201" fontId="0" fillId="5" borderId="8" xfId="0" applyNumberFormat="1" applyFont="1" applyFill="1" applyBorder="1"/>
    <x:xf numFmtId="200" fontId="0" fillId="0" borderId="4" xfId="0" applyNumberFormat="1" applyFont="1" applyFill="1" applyBorder="1"/>
    <x:xf numFmtId="200" fontId="0" fillId="0" borderId="6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2" xfId="0" applyNumberFormat="1" applyFont="1" applyFill="1" applyBorder="1"/>
    <x:xf numFmtId="0" fontId="8" fillId="0" borderId="3" xfId="0" applyNumberFormat="1" applyFont="1" applyFill="1" applyBorder="1" applyAlignment="1">
      <x:alignment horizontal="center"/>
    </x:xf>
    <x:xf numFmtId="0" fontId="8" fillId="0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horizontal="center"/>
    </x:xf>
    <x:xf numFmtId="0" fontId="8" fillId="0" borderId="6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7" fillId="3" borderId="7" xfId="0" applyNumberFormat="1" applyFont="1" applyFill="1" applyBorder="1"/>
    <x:xf numFmtId="0" fontId="8" fillId="0" borderId="3" xfId="0" applyNumberFormat="1" applyFont="1" applyFill="1" applyBorder="1"/>
    <x:xf numFmtId="200" fontId="8" fillId="5" borderId="0" xfId="0" applyNumberFormat="1" applyFont="1" applyFill="1" applyBorder="1"/>
    <x:xf numFmtId="201" fontId="8" fillId="5" borderId="0" xfId="0" applyNumberFormat="1" applyFont="1" applyFill="1" applyBorder="1"/>
    <x:xf numFmtId="0" fontId="8" fillId="0" borderId="4" xfId="0" applyNumberFormat="1" applyFont="1" applyFill="1" applyBorder="1"/>
    <x:xf numFmtId="0" fontId="7" fillId="4" borderId="3" xfId="0" applyNumberFormat="1" applyFont="1" applyFill="1" applyBorder="1"/>
    <x:xf numFmtId="200" fontId="8" fillId="0" borderId="0" xfId="0" applyNumberFormat="1" applyFont="1" applyFill="1" applyBorder="1"/>
    <x:xf numFmtId="0" fontId="7" fillId="4" borderId="5" xfId="0" applyNumberFormat="1" applyFont="1" applyFill="1" applyBorder="1"/>
    <x:xf numFmtId="200" fontId="8" fillId="0" borderId="8" xfId="0" applyNumberFormat="1" applyFont="1" applyFill="1" applyBorder="1"/>
    <x:xf numFmtId="0" fontId="8" fillId="0" borderId="8" xfId="0" applyNumberFormat="1" applyFont="1" applyFill="1" applyBorder="1"/>
    <x:xf numFmtId="0" fontId="8" fillId="0" borderId="6" xfId="0" applyNumberFormat="1" applyFont="1" applyFill="1" applyBorder="1"/>
    <x:xf numFmtId="202" fontId="8" fillId="5" borderId="0" xfId="0" applyNumberFormat="1" applyFont="1" applyFill="1" applyBorder="1"/>
    <x:xf numFmtId="0" fontId="8" fillId="0" borderId="5" xfId="0" applyNumberFormat="1" applyFont="1" applyFill="1" applyBorder="1"/>
    <x:xf numFmtId="202" fontId="8" fillId="5" borderId="8" xfId="0" applyNumberFormat="1" applyFont="1" applyFill="1" applyBorder="1"/>
    <x:xf numFmtId="0" fontId="8" fillId="0" borderId="8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8" xfId="0" applyNumberFormat="1" applyFont="1" applyFill="1" applyBorder="1"/>
    <x:xf numFmtId="201" fontId="8" fillId="5" borderId="8" xfId="0" applyNumberFormat="1" applyFont="1" applyFill="1" applyBorder="1"/>
    <x:xf numFmtId="200" fontId="8" fillId="0" borderId="4" xfId="0" applyNumberFormat="1" applyFont="1" applyFill="1" applyBorder="1"/>
    <x:xf numFmtId="200" fontId="8" fillId="0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132370c2a4635" /><Relationship Type="http://schemas.openxmlformats.org/officeDocument/2006/relationships/theme" Target="/xl/theme/theme1.xml" Id="R6a69c311b4b44852" /><Relationship Type="http://schemas.openxmlformats.org/officeDocument/2006/relationships/sharedStrings" Target="/xl/sharedStrings.xml" Id="R2c9abafc775947c7" /><Relationship Type="http://schemas.openxmlformats.org/officeDocument/2006/relationships/worksheet" Target="/xl/worksheets/sheet1.xml" Id="R04869e981a254274" /><Relationship Type="http://schemas.openxmlformats.org/officeDocument/2006/relationships/worksheet" Target="/xl/worksheets/sheet2.xml" Id="Rba2dd0d31e68463c" /><Relationship Type="http://schemas.openxmlformats.org/officeDocument/2006/relationships/worksheet" Target="/xl/worksheets/sheet3.xml" Id="Ra940865dcf384573" /><Relationship Type="http://schemas.openxmlformats.org/officeDocument/2006/relationships/worksheet" Target="/xl/worksheets/sheet4.xml" Id="R8eb8eaafbbaf429e" /><Relationship Type="http://schemas.openxmlformats.org/officeDocument/2006/relationships/worksheet" Target="/xl/worksheets/sheet5.xml" Id="Rbf7870bef2214c7e" /><Relationship Type="http://schemas.openxmlformats.org/officeDocument/2006/relationships/worksheet" Target="/xl/worksheets/sheet6.xml" Id="R9a2ef482d51549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b3ddb8ae217485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Base estimate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Low estimate</c:v>
          </c:tx>
          <c:cat>
            <c:strRef>
              <c:f>'Results'!$A$5:$A$7</c:f>
              <c:strCache>
                <c:ptCount val="0"/>
              </c:strCache>
            </c:strRef>
          </c:cat>
          <c:val>
            <c:numRef>
              <c:f>'Results'!$B$5:$B$7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Base estimate</c:v>
          </c:tx>
          <c:cat>
            <c:strRef>
              <c:f>'Results'!$A$5:$A$7</c:f>
              <c:strCache>
                <c:ptCount val="0"/>
              </c:strCache>
            </c:strRef>
          </c:cat>
          <c:val>
            <c:numRef>
              <c:f>'Results'!$C$5:$C$7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High estimate</c:v>
          </c:tx>
          <c:cat>
            <c:strRef>
              <c:f>'Results'!$A$5:$A$7</c:f>
              <c:strCache>
                <c:ptCount val="0"/>
              </c:strCache>
            </c:strRef>
          </c:cat>
          <c:val>
            <c:numRef>
              <c:f>'Results'!$D$5:$D$7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b3ddb8ae217485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2bc3e4dabc194990" /></Relationships>
</file>

<file path=xl/worksheets/sheet1.xml><?xml version="1.0" encoding="utf-8"?>
<x:worksheet xmlns:x="http://schemas.openxmlformats.org/spreadsheetml/2006/main">
  <x:sheetPr>
    <x:tabColor rgb="FF143D36"/>
  </x:sheetPr>
  <x:sheetViews>
    <x:sheetView showGridLines="0" workbookViewId="0"/>
  </x:sheetViews>
  <x:sheetFormatPr defaultRowHeight="15"/>
  <x:cols>
    <x:col min="1" max="1" width="10" hidden="0" customWidth="1"/>
    <x:col min="2" max="2" width="68" hidden="0" customWidth="1"/>
  </x:cols>
  <x:sheetData>
    <x:row r="2">
      <x:c r="A2" s="44" t="str">
        <x:v>Corporate Gift Shipment Carbon Estimate Calculator</x:v>
      </x:c>
      <x:c r="B2" s="45"/>
      <x:c r="C2" s="45"/>
      <x:c r="D2" s="45"/>
      <x:c r="E2" s="45"/>
      <x:c r="F2" s="45"/>
    </x:row>
    <x:row r="3">
      <x:c r="A3" s="46" t="str">
        <x:v>Directional activity-based freight estimate · v2026.09</x:v>
      </x:c>
      <x:c r="B3" s="45"/>
      <x:c r="C3" s="45"/>
      <x:c r="D3" s="45"/>
      <x:c r="E3" s="45"/>
      <x:c r="F3" s="45"/>
    </x:row>
    <x:row r="4">
      <x:c r="A4" s="45"/>
      <x:c r="B4" s="45"/>
      <x:c r="C4" s="45"/>
      <x:c r="D4" s="45"/>
      <x:c r="E4" s="45"/>
      <x:c r="F4" s="45"/>
    </x:row>
    <x:row r="5">
      <x:c r="A5" s="47" t="str">
        <x:v>Estimate only. This is not a verified product footprint, life-cycle assessment, offset claim, or assurance opinion.</x:v>
      </x:c>
      <x:c r="B5" s="47"/>
      <x:c r="C5" s="47"/>
      <x:c r="D5" s="47"/>
      <x:c r="E5" s="47"/>
      <x:c r="F5" s="47"/>
    </x:row>
    <x:row r="6">
      <x:c r="A6" s="47"/>
      <x:c r="B6" s="47"/>
      <x:c r="C6" s="47"/>
      <x:c r="D6" s="47"/>
      <x:c r="E6" s="47"/>
      <x:c r="F6" s="47"/>
    </x:row>
    <x:row r="7">
      <x:c r="A7" s="45"/>
      <x:c r="B7" s="45"/>
      <x:c r="C7" s="45"/>
      <x:c r="D7" s="45"/>
      <x:c r="E7" s="45"/>
      <x:c r="F7" s="45"/>
    </x:row>
    <x:row r="8">
      <x:c r="A8" s="48" t="str">
        <x:v>#</x:v>
      </x:c>
      <x:c r="B8" s="49" t="str">
        <x:v>Method note</x:v>
      </x:c>
      <x:c r="C8" s="45"/>
      <x:c r="D8" s="45"/>
      <x:c r="E8" s="45"/>
      <x:c r="F8" s="45"/>
    </x:row>
    <x:row r="9">
      <x:c r="A9" s="50" t="n">
        <x:v>1</x:v>
      </x:c>
      <x:c r="B9" s="51" t="str">
        <x:v>Enter shipment quantity, mass, distance and a documented freight factor.</x:v>
      </x:c>
      <x:c r="C9" s="45"/>
      <x:c r="D9" s="45"/>
      <x:c r="E9" s="45"/>
      <x:c r="F9" s="45"/>
    </x:row>
    <x:row r="10">
      <x:c r="A10" s="50" t="n">
        <x:v>2</x:v>
      </x:c>
      <x:c r="B10" s="51" t="str">
        <x:v>Use carrier route data when available; straight-line distance usually understates real movement.</x:v>
      </x:c>
      <x:c r="C10" s="45"/>
      <x:c r="D10" s="45"/>
      <x:c r="E10" s="45"/>
      <x:c r="F10" s="45"/>
    </x:row>
    <x:row r="11">
      <x:c r="A11" s="50" t="n">
        <x:v>3</x:v>
      </x:c>
      <x:c r="B11" s="51" t="str">
        <x:v>Keep factor year, unit and source with every scenario.</x:v>
      </x:c>
      <x:c r="C11" s="45"/>
      <x:c r="D11" s="45"/>
      <x:c r="E11" s="45"/>
      <x:c r="F11" s="45"/>
    </x:row>
    <x:row r="12">
      <x:c r="A12" s="50" t="n">
        <x:v>4</x:v>
      </x:c>
      <x:c r="B12" s="51" t="str">
        <x:v>Review low/base/high results before changing a fulfillment decision.</x:v>
      </x:c>
      <x:c r="C12" s="45"/>
      <x:c r="D12" s="45"/>
      <x:c r="E12" s="45"/>
      <x:c r="F12" s="45"/>
    </x:row>
    <x:row r="13">
      <x:c r="A13" s="52" t="n">
        <x:v>5</x:v>
      </x:c>
      <x:c r="B13" s="53" t="str">
        <x:v>Do not include product manufacturing unless it is separately evidenced.</x:v>
      </x:c>
      <x:c r="C13" s="45"/>
      <x:c r="D13" s="45"/>
      <x:c r="E13" s="45"/>
      <x:c r="F13" s="45"/>
    </x:row>
    <x:row r="14">
      <x:c r="A14" s="45"/>
      <x:c r="B14" s="45"/>
      <x:c r="C14" s="45"/>
      <x:c r="D14" s="45"/>
      <x:c r="E14" s="45"/>
      <x:c r="F14" s="45"/>
    </x:row>
    <x:row r="15">
      <x:c r="A15" s="54" t="str">
        <x:v>Included boundary</x:v>
      </x:c>
      <x:c r="B15" s="55" t="str">
        <x:v>Outbound freight plus optional user-supplied packaging factor</x:v>
      </x:c>
      <x:c r="C15" s="45"/>
      <x:c r="D15" s="45"/>
      <x:c r="E15" s="45"/>
      <x:c r="F15" s="45"/>
    </x:row>
    <x:row r="16">
      <x:c r="A16" s="54" t="str">
        <x:v>Excluded boundary</x:v>
      </x:c>
      <x:c r="B16" s="55" t="str">
        <x:v>Product manufacturing, warehousing energy, returns and recipient travel unless added separately</x:v>
      </x:c>
      <x:c r="C16" s="45"/>
      <x:c r="D16" s="45"/>
      <x:c r="E16" s="45"/>
      <x:c r="F16" s="45"/>
    </x:row>
  </x:sheetData>
  <x:mergeCells>
    <x:mergeCell ref="A2:F2"/>
    <x:mergeCell ref="A3:F3"/>
    <x:mergeCell ref="A5:F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AAE9A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8" hidden="0" customWidth="1"/>
  </x:cols>
  <x:sheetData>
    <x:row r="2">
      <x:c r="A2" s="44" t="str">
        <x:v>Corporate Gift Shipment Carbon Estimate Calculator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Metric</x:v>
      </x:c>
      <x:c r="B4" s="56" t="str">
        <x:v>Editable value</x:v>
      </x:c>
      <x:c r="C4" s="56" t="str">
        <x:v>Unit</x:v>
      </x:c>
      <x:c r="D4" s="49" t="str">
        <x:v>Method note</x:v>
      </x:c>
    </x:row>
    <x:row r="5">
      <x:c r="A5" s="57" t="str">
        <x:v>Shipment quantity</x:v>
      </x:c>
      <x:c r="B5" s="58" t="n">
        <x:v>1000</x:v>
      </x:c>
      <x:c r="C5" s="45" t="str">
        <x:v>count</x:v>
      </x:c>
      <x:c r="D5" s="51" t="str">
        <x:v>Enter shipment quantity, mass, distance and a documented freight factor.</x:v>
      </x:c>
    </x:row>
    <x:row r="6">
      <x:c r="A6" s="57" t="str">
        <x:v>Product mass per shipment</x:v>
      </x:c>
      <x:c r="B6" s="58" t="n">
        <x:v>1.6</x:v>
      </x:c>
      <x:c r="C6" s="45" t="str">
        <x:v>kg</x:v>
      </x:c>
      <x:c r="D6" s="51" t="str">
        <x:v>Enter shipment quantity, mass, distance and a documented freight factor.</x:v>
      </x:c>
    </x:row>
    <x:row r="7">
      <x:c r="A7" s="57" t="str">
        <x:v>Packaging mass per shipment</x:v>
      </x:c>
      <x:c r="B7" s="58" t="n">
        <x:v>0.25</x:v>
      </x:c>
      <x:c r="C7" s="45" t="str">
        <x:v>kg</x:v>
      </x:c>
      <x:c r="D7" s="51" t="str">
        <x:v>Enter shipment quantity, mass, distance and a documented freight factor.</x:v>
      </x:c>
    </x:row>
    <x:row r="8">
      <x:c r="A8" s="57" t="str">
        <x:v>Transport distance</x:v>
      </x:c>
      <x:c r="B8" s="58" t="n">
        <x:v>7000</x:v>
      </x:c>
      <x:c r="C8" s="45" t="str">
        <x:v>km</x:v>
      </x:c>
      <x:c r="D8" s="51" t="str">
        <x:v>Use carrier route data when available; straight-line distance usually understates real movement.</x:v>
      </x:c>
    </x:row>
    <x:row r="9">
      <x:c r="A9" s="57" t="str">
        <x:v>Freight factor</x:v>
      </x:c>
      <x:c r="B9" s="58" t="n">
        <x:v>0.85</x:v>
      </x:c>
      <x:c r="C9" s="45" t="str">
        <x:v>kgCO2e/tkm</x:v>
      </x:c>
      <x:c r="D9" s="51" t="str">
        <x:v>Keep factor year, unit and source with every scenario.</x:v>
      </x:c>
    </x:row>
    <x:row r="10">
      <x:c r="A10" s="57" t="str">
        <x:v>Packaging factor</x:v>
      </x:c>
      <x:c r="B10" s="58" t="n">
        <x:v>0.3</x:v>
      </x:c>
      <x:c r="C10" s="45" t="str">
        <x:v>kgCO2e/kg</x:v>
      </x:c>
      <x:c r="D10" s="51" t="str">
        <x:v>Keep factor year, unit and source with every scenario.</x:v>
      </x:c>
    </x:row>
    <x:row r="11">
      <x:c r="A11" s="57" t="str">
        <x:v>Uncertainty band</x:v>
      </x:c>
      <x:c r="B11" s="59" t="n">
        <x:v>0.2</x:v>
      </x:c>
      <x:c r="C11" s="45" t="str">
        <x:v>ratio</x:v>
      </x:c>
      <x:c r="D11" s="51" t="str">
        <x:v>Review low/base/high results before changing a fulfillment decision.</x:v>
      </x:c>
    </x:row>
    <x:row r="12">
      <x:c r="A12" s="57"/>
      <x:c r="B12" s="45"/>
      <x:c r="C12" s="45"/>
      <x:c r="D12" s="60"/>
    </x:row>
    <x:row r="13">
      <x:c r="A13" s="61" t="str">
        <x:v>Total shipped mass</x:v>
      </x:c>
      <x:c r="B13" s="62" t="n">
        <x:f>B5*(B6+B7)</x:f>
        <x:v>1850</x:v>
      </x:c>
      <x:c r="C13" s="45"/>
      <x:c r="D13" s="60"/>
    </x:row>
    <x:row r="14">
      <x:c r="A14" s="61" t="str">
        <x:v>Tonne-kilometres</x:v>
      </x:c>
      <x:c r="B14" s="62" t="n">
        <x:f>B13/1000*B8</x:f>
        <x:v>12950</x:v>
      </x:c>
      <x:c r="C14" s="45"/>
      <x:c r="D14" s="60"/>
    </x:row>
    <x:row r="15">
      <x:c r="A15" s="61" t="str">
        <x:v>Freight emissions</x:v>
      </x:c>
      <x:c r="B15" s="62" t="n">
        <x:f>B14*B9</x:f>
        <x:v>11007.5</x:v>
      </x:c>
      <x:c r="C15" s="45"/>
      <x:c r="D15" s="60"/>
    </x:row>
    <x:row r="16">
      <x:c r="A16" s="61" t="str">
        <x:v>Packaging emissions</x:v>
      </x:c>
      <x:c r="B16" s="62" t="n">
        <x:f>B5*B7*B10</x:f>
        <x:v>75</x:v>
      </x:c>
      <x:c r="C16" s="45"/>
      <x:c r="D16" s="60"/>
    </x:row>
    <x:row r="17">
      <x:c r="A17" s="61" t="str">
        <x:v>Base estimate</x:v>
      </x:c>
      <x:c r="B17" s="62" t="n">
        <x:f>B15+B16</x:f>
        <x:v>11082.5</x:v>
      </x:c>
      <x:c r="C17" s="45"/>
      <x:c r="D17" s="60"/>
    </x:row>
    <x:row r="18">
      <x:c r="A18" s="61" t="str">
        <x:v>Low estimate</x:v>
      </x:c>
      <x:c r="B18" s="62" t="n">
        <x:f>B17*(1-B11)</x:f>
        <x:v>8866</x:v>
      </x:c>
      <x:c r="C18" s="45"/>
      <x:c r="D18" s="60"/>
    </x:row>
    <x:row r="19">
      <x:c r="A19" s="61" t="str">
        <x:v>High estimate</x:v>
      </x:c>
      <x:c r="B19" s="62" t="n">
        <x:f>B17*(1+B11)</x:f>
        <x:v>13299</x:v>
      </x:c>
      <x:c r="C19" s="45"/>
      <x:c r="D19" s="60"/>
    </x:row>
    <x:row r="20">
      <x:c r="A20" s="63" t="str">
        <x:v>Per shipment</x:v>
      </x:c>
      <x:c r="B20" s="64" t="n">
        <x:f>B17/B5</x:f>
        <x:v>11.0825</x:v>
      </x:c>
      <x:c r="C20" s="65"/>
      <x:c r="D20" s="66"/>
    </x:row>
  </x:sheetData>
  <x:mergeCells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0" hidden="0" customWidth="1"/>
    <x:col min="5" max="5" width="50" hidden="0" customWidth="1"/>
  </x:cols>
  <x:sheetData>
    <x:row r="2">
      <x:c r="A2" s="44" t="str">
        <x:v>Freight factor</x:v>
      </x:c>
      <x:c r="B2" s="45"/>
      <x:c r="C2" s="45"/>
      <x:c r="D2" s="45"/>
      <x:c r="E2" s="45"/>
    </x:row>
    <x:row r="3">
      <x:c r="A3" s="45"/>
      <x:c r="B3" s="45"/>
      <x:c r="C3" s="45"/>
      <x:c r="D3" s="45"/>
      <x:c r="E3" s="45"/>
    </x:row>
    <x:row r="4">
      <x:c r="A4" s="48" t="str">
        <x:v>Transport mode</x:v>
      </x:c>
      <x:c r="B4" s="56" t="str">
        <x:v>Freight factor</x:v>
      </x:c>
      <x:c r="C4" s="56" t="str">
        <x:v>Factor year</x:v>
      </x:c>
      <x:c r="D4" s="56" t="str">
        <x:v>Factor source</x:v>
      </x:c>
      <x:c r="E4" s="49" t="str">
        <x:v>Method note</x:v>
      </x:c>
    </x:row>
    <x:row r="5">
      <x:c r="A5" s="57" t="str">
        <x:v>Road freight — illustrative</x:v>
      </x:c>
      <x:c r="B5" s="67" t="n">
        <x:v>0.12</x:v>
      </x:c>
      <x:c r="C5" s="45" t="str">
        <x:v>Illustrative</x:v>
      </x:c>
      <x:c r="D5" s="55" t="str">
        <x:v>https://www.gov.uk/government/publications/greenhouse-gas-reporting-conversion-factors-2026</x:v>
      </x:c>
      <x:c r="E5" s="51" t="str">
        <x:v>Estimate only. This is not a verified product footprint, life-cycle assessment, offset claim, or assurance opinion.</x:v>
      </x:c>
    </x:row>
    <x:row r="6">
      <x:c r="A6" s="57" t="str">
        <x:v>Rail freight — illustrative</x:v>
      </x:c>
      <x:c r="B6" s="67" t="n">
        <x:v>0.03</x:v>
      </x:c>
      <x:c r="C6" s="45" t="str">
        <x:v>Illustrative</x:v>
      </x:c>
      <x:c r="D6" s="55" t="str">
        <x:v>https://www.gov.uk/government/publications/greenhouse-gas-reporting-conversion-factors-2026</x:v>
      </x:c>
      <x:c r="E6" s="51" t="str">
        <x:v>Estimate only. This is not a verified product footprint, life-cycle assessment, offset claim, or assurance opinion.</x:v>
      </x:c>
    </x:row>
    <x:row r="7">
      <x:c r="A7" s="57" t="str">
        <x:v>Sea container — illustrative</x:v>
      </x:c>
      <x:c r="B7" s="67" t="n">
        <x:v>0.02</x:v>
      </x:c>
      <x:c r="C7" s="45" t="str">
        <x:v>Illustrative</x:v>
      </x:c>
      <x:c r="D7" s="55" t="str">
        <x:v>https://www.gov.uk/government/publications/greenhouse-gas-reporting-conversion-factors-2026</x:v>
      </x:c>
      <x:c r="E7" s="51" t="str">
        <x:v>Estimate only. This is not a verified product footprint, life-cycle assessment, offset claim, or assurance opinion.</x:v>
      </x:c>
    </x:row>
    <x:row r="8">
      <x:c r="A8" s="68" t="str">
        <x:v>Air freight — illustrative</x:v>
      </x:c>
      <x:c r="B8" s="69" t="n">
        <x:v>0.85</x:v>
      </x:c>
      <x:c r="C8" s="65" t="str">
        <x:v>Illustrative</x:v>
      </x:c>
      <x:c r="D8" s="70" t="str">
        <x:v>https://www.gov.uk/government/publications/greenhouse-gas-reporting-conversion-factors-2026</x:v>
      </x:c>
      <x:c r="E8" s="53" t="str">
        <x:v>Estimate only. This is not a verified product footprint, life-cycle assessment, offset claim, or assurance opinion.</x:v>
      </x:c>
    </x:row>
  </x:sheetData>
  <x:mergeCells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28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20" hidden="0" customWidth="1"/>
    <x:col min="18" max="18" width="24" hidden="0" customWidth="1"/>
  </x:cols>
  <x:sheetData>
    <x:row r="2">
      <x:c r="A2" s="44" t="str">
        <x:v>Corporate Gift Shipment Carbon Estimate Calculator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  <x:c r="R2" s="45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</x:row>
    <x:row r="4">
      <x:c r="A4" s="71" t="str">
        <x:v>Scenario</x:v>
      </x:c>
      <x:c r="B4" s="72" t="str">
        <x:v>Shipment quantity</x:v>
      </x:c>
      <x:c r="C4" s="72" t="str">
        <x:v>Product mass per shipment</x:v>
      </x:c>
      <x:c r="D4" s="72" t="str">
        <x:v>Packaging mass per shipment</x:v>
      </x:c>
      <x:c r="E4" s="72" t="str">
        <x:v>Transport distance</x:v>
      </x:c>
      <x:c r="F4" s="72" t="str">
        <x:v>Transport mode</x:v>
      </x:c>
      <x:c r="G4" s="72" t="str">
        <x:v>Freight factor</x:v>
      </x:c>
      <x:c r="H4" s="72" t="str">
        <x:v>Packaging factor</x:v>
      </x:c>
      <x:c r="I4" s="72" t="str">
        <x:v>Uncertainty band</x:v>
      </x:c>
      <x:c r="J4" s="72" t="str">
        <x:v>Tonne-kilometres</x:v>
      </x:c>
      <x:c r="K4" s="72" t="str">
        <x:v>Freight emissions</x:v>
      </x:c>
      <x:c r="L4" s="72" t="str">
        <x:v>Packaging emissions</x:v>
      </x:c>
      <x:c r="M4" s="72" t="str">
        <x:v>Base estimate</x:v>
      </x:c>
      <x:c r="N4" s="72" t="str">
        <x:v>Low estimate</x:v>
      </x:c>
      <x:c r="O4" s="72" t="str">
        <x:v>High estimate</x:v>
      </x:c>
      <x:c r="P4" s="72" t="str">
        <x:v>Per shipment</x:v>
      </x:c>
      <x:c r="Q4" s="72" t="str">
        <x:v>Owner</x:v>
      </x:c>
      <x:c r="R4" s="73" t="str">
        <x:v>Input status</x:v>
      </x:c>
    </x:row>
    <x:row r="5">
      <x:c r="A5" s="57" t="str">
        <x:v>Global air parcel</x:v>
      </x:c>
      <x:c r="B5" s="74" t="n">
        <x:v>1000</x:v>
      </x:c>
      <x:c r="C5" s="74" t="n">
        <x:v>1.6</x:v>
      </x:c>
      <x:c r="D5" s="74" t="n">
        <x:v>0.25</x:v>
      </x:c>
      <x:c r="E5" s="74" t="n">
        <x:v>7000</x:v>
      </x:c>
      <x:c r="F5" s="74" t="str">
        <x:v>Air freight — illustrative</x:v>
      </x:c>
      <x:c r="G5" s="67" t="n">
        <x:v>0.85</x:v>
      </x:c>
      <x:c r="H5" s="67" t="n">
        <x:v>0.3</x:v>
      </x:c>
      <x:c r="I5" s="59" t="n">
        <x:v>0.2</x:v>
      </x:c>
      <x:c r="J5" s="62" t="n">
        <x:f>B5*(C5+D5)/1000*E5</x:f>
        <x:v>12950</x:v>
      </x:c>
      <x:c r="K5" s="62" t="n">
        <x:f>J5*G5</x:f>
        <x:v>11007.5</x:v>
      </x:c>
      <x:c r="L5" s="62" t="n">
        <x:f>B5*D5*H5</x:f>
        <x:v>75</x:v>
      </x:c>
      <x:c r="M5" s="62" t="n">
        <x:f>K5+L5</x:f>
        <x:v>11082.5</x:v>
      </x:c>
      <x:c r="N5" s="62" t="n">
        <x:f>M5*(1-I5)</x:f>
        <x:v>8866</x:v>
      </x:c>
      <x:c r="O5" s="62" t="n">
        <x:f>M5*(1+I5)</x:f>
        <x:v>13299</x:v>
      </x:c>
      <x:c r="P5" s="62" t="n">
        <x:f>M5/B5</x:f>
        <x:v>11.0825</x:v>
      </x:c>
      <x:c r="Q5" s="45" t="str">
        <x:v>Program owner</x:v>
      </x:c>
      <x:c r="R5" s="60" t="str">
        <x:f>IF(AND(B5&gt;0,C5&gt;=0,D5&gt;=0,E5&gt;0,G5&gt;0),"Ready","Missing required input")</x:f>
        <x:v>Ready</x:v>
      </x:c>
    </x:row>
    <x:row r="6">
      <x:c r="A6" s="57" t="str">
        <x:v>Regional ground fulfillment</x:v>
      </x:c>
      <x:c r="B6" s="74" t="n">
        <x:v>1000</x:v>
      </x:c>
      <x:c r="C6" s="74" t="n">
        <x:v>1.6</x:v>
      </x:c>
      <x:c r="D6" s="74" t="n">
        <x:v>0.25</x:v>
      </x:c>
      <x:c r="E6" s="74" t="n">
        <x:v>800</x:v>
      </x:c>
      <x:c r="F6" s="74" t="str">
        <x:v>Road freight — illustrative</x:v>
      </x:c>
      <x:c r="G6" s="67" t="n">
        <x:v>0.12</x:v>
      </x:c>
      <x:c r="H6" s="67" t="n">
        <x:v>0.3</x:v>
      </x:c>
      <x:c r="I6" s="59" t="n">
        <x:v>0.2</x:v>
      </x:c>
      <x:c r="J6" s="62" t="n">
        <x:f>B6*(C6+D6)/1000*E6</x:f>
        <x:v>1480</x:v>
      </x:c>
      <x:c r="K6" s="62" t="n">
        <x:f>J6*G6</x:f>
        <x:v>177.6</x:v>
      </x:c>
      <x:c r="L6" s="62" t="n">
        <x:f>B6*D6*H6</x:f>
        <x:v>75</x:v>
      </x:c>
      <x:c r="M6" s="62" t="n">
        <x:f>K6+L6</x:f>
        <x:v>252.6</x:v>
      </x:c>
      <x:c r="N6" s="62" t="n">
        <x:f>M6*(1-I6)</x:f>
        <x:v>202.08</x:v>
      </x:c>
      <x:c r="O6" s="62" t="n">
        <x:f>M6*(1+I6)</x:f>
        <x:v>303.12</x:v>
      </x:c>
      <x:c r="P6" s="62" t="n">
        <x:f>M6/B6</x:f>
        <x:v>0.2526</x:v>
      </x:c>
      <x:c r="Q6" s="45" t="str">
        <x:v>Procurement</x:v>
      </x:c>
      <x:c r="R6" s="60" t="str">
        <x:f>IF(AND(B6&gt;0,C6&gt;=0,D6&gt;=0,E6&gt;0,G6&gt;0),"Ready","Missing required input")</x:f>
        <x:v>Ready</x:v>
      </x:c>
    </x:row>
    <x:row r="7">
      <x:c r="A7" s="68" t="str">
        <x:v>Consolidated depot delivery</x:v>
      </x:c>
      <x:c r="B7" s="75" t="n">
        <x:v>320</x:v>
      </x:c>
      <x:c r="C7" s="75" t="n">
        <x:v>4</x:v>
      </x:c>
      <x:c r="D7" s="75" t="n">
        <x:v>0.4</x:v>
      </x:c>
      <x:c r="E7" s="75" t="n">
        <x:v>600</x:v>
      </x:c>
      <x:c r="F7" s="75" t="str">
        <x:v>Road freight — illustrative</x:v>
      </x:c>
      <x:c r="G7" s="69" t="n">
        <x:v>0.12</x:v>
      </x:c>
      <x:c r="H7" s="69" t="n">
        <x:v>0.3</x:v>
      </x:c>
      <x:c r="I7" s="76" t="n">
        <x:v>0.25</x:v>
      </x:c>
      <x:c r="J7" s="64" t="n">
        <x:f>B7*(C7+D7)/1000*E7</x:f>
        <x:v>844.8</x:v>
      </x:c>
      <x:c r="K7" s="64" t="n">
        <x:f>J7*G7</x:f>
        <x:v>101.37599999999999</x:v>
      </x:c>
      <x:c r="L7" s="64" t="n">
        <x:f>B7*D7*H7</x:f>
        <x:v>38.4</x:v>
      </x:c>
      <x:c r="M7" s="64" t="n">
        <x:f>K7+L7</x:f>
        <x:v>139.77599999999998</x:v>
      </x:c>
      <x:c r="N7" s="64" t="n">
        <x:f>M7*(1-I7)</x:f>
        <x:v>104.832</x:v>
      </x:c>
      <x:c r="O7" s="64" t="n">
        <x:f>M7*(1+I7)</x:f>
        <x:v>174.71999999999997</x:v>
      </x:c>
      <x:c r="P7" s="64" t="n">
        <x:f>M7/B7</x:f>
        <x:v>0.43679999999999997</x:v>
      </x:c>
      <x:c r="Q7" s="65" t="str">
        <x:v>Logistics</x:v>
      </x:c>
      <x:c r="R7" s="66" t="str">
        <x:f>IF(AND(B7&gt;0,C7&gt;=0,D7&gt;=0,E7&gt;0,G7&gt;0),"Ready","Missing required input")</x:f>
        <x:v>Ready</x:v>
      </x:c>
    </x:row>
  </x:sheetData>
  <x:mergeCells>
    <x:mergeCell ref="A2:R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E7D65"/>
  </x:sheetPr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>
      <x:c r="A2" s="44" t="str">
        <x:v>Base estimate</x:v>
      </x:c>
      <x:c r="B2" s="45"/>
      <x:c r="C2" s="45"/>
      <x:c r="D2" s="45"/>
      <x:c r="E2" s="45"/>
      <x:c r="F2" s="45"/>
    </x:row>
    <x:row r="3">
      <x:c r="A3" s="45"/>
      <x:c r="B3" s="45"/>
      <x:c r="C3" s="45"/>
      <x:c r="D3" s="45"/>
      <x:c r="E3" s="45"/>
      <x:c r="F3" s="45"/>
    </x:row>
    <x:row r="4">
      <x:c r="A4" s="48" t="str">
        <x:v>Scenario</x:v>
      </x:c>
      <x:c r="B4" s="56" t="str">
        <x:v>Low estimate</x:v>
      </x:c>
      <x:c r="C4" s="56" t="str">
        <x:v>Base estimate</x:v>
      </x:c>
      <x:c r="D4" s="56" t="str">
        <x:v>High estimate</x:v>
      </x:c>
      <x:c r="E4" s="56" t="str">
        <x:v>Per shipment</x:v>
      </x:c>
      <x:c r="F4" s="49" t="str">
        <x:v>Delta vs first scenario</x:v>
      </x:c>
    </x:row>
    <x:row r="5">
      <x:c r="A5" s="57" t="str">
        <x:f>'Scenarios'!A5</x:f>
        <x:v>Global air parcel</x:v>
      </x:c>
      <x:c r="B5" s="62" t="n">
        <x:f>'Scenarios'!N5</x:f>
        <x:v>8866</x:v>
      </x:c>
      <x:c r="C5" s="62" t="n">
        <x:f>'Scenarios'!M5</x:f>
        <x:v>11082.5</x:v>
      </x:c>
      <x:c r="D5" s="62" t="n">
        <x:f>'Scenarios'!O5</x:f>
        <x:v>13299</x:v>
      </x:c>
      <x:c r="E5" s="62" t="n">
        <x:f>'Scenarios'!P5</x:f>
        <x:v>11.0825</x:v>
      </x:c>
      <x:c r="F5" s="77" t="n">
        <x:f>C5-$C$5</x:f>
        <x:v>0</x:v>
      </x:c>
    </x:row>
    <x:row r="6">
      <x:c r="A6" s="57" t="str">
        <x:f>'Scenarios'!A6</x:f>
        <x:v>Regional ground fulfillment</x:v>
      </x:c>
      <x:c r="B6" s="62" t="n">
        <x:f>'Scenarios'!N6</x:f>
        <x:v>202.08</x:v>
      </x:c>
      <x:c r="C6" s="62" t="n">
        <x:f>'Scenarios'!M6</x:f>
        <x:v>252.6</x:v>
      </x:c>
      <x:c r="D6" s="62" t="n">
        <x:f>'Scenarios'!O6</x:f>
        <x:v>303.12</x:v>
      </x:c>
      <x:c r="E6" s="62" t="n">
        <x:f>'Scenarios'!P6</x:f>
        <x:v>0.2526</x:v>
      </x:c>
      <x:c r="F6" s="77" t="n">
        <x:f>C6-$C$5</x:f>
        <x:v>-10829.9</x:v>
      </x:c>
    </x:row>
    <x:row r="7">
      <x:c r="A7" s="68" t="str">
        <x:f>'Scenarios'!A7</x:f>
        <x:v>Consolidated depot delivery</x:v>
      </x:c>
      <x:c r="B7" s="64" t="n">
        <x:f>'Scenarios'!N7</x:f>
        <x:v>104.832</x:v>
      </x:c>
      <x:c r="C7" s="64" t="n">
        <x:f>'Scenarios'!M7</x:f>
        <x:v>139.77599999999998</x:v>
      </x:c>
      <x:c r="D7" s="64" t="n">
        <x:f>'Scenarios'!O7</x:f>
        <x:v>174.71999999999997</x:v>
      </x:c>
      <x:c r="E7" s="64" t="n">
        <x:f>'Scenarios'!P7</x:f>
        <x:v>0.43679999999999997</x:v>
      </x:c>
      <x:c r="F7" s="78" t="n">
        <x:f>C7-$C$5</x:f>
        <x:v>-10942.724</x:v>
      </x:c>
    </x:row>
  </x:sheetData>
  <x:mergeCells>
    <x:mergeCell ref="A2:F2"/>
  </x:mergeCells>
  <x:pageMargins left="0.7" right="0.7" top="0.75" bottom="0.75" header="0.3" footer="0.3"/>
  <x:drawing xmlns:r="http://schemas.openxmlformats.org/officeDocument/2006/relationships" r:id="R2bc3e4dabc194990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4" hidden="0" customWidth="1"/>
    <x:col min="3" max="3" width="48" hidden="0" customWidth="1"/>
    <x:col min="4" max="4" width="72" hidden="0" customWidth="1"/>
  </x:cols>
  <x:sheetData>
    <x:row r="2">
      <x:c r="A2" s="44" t="str">
        <x:v>Corporate Gift Shipment Carbon Estimate Calculator · v2026.09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Factor source</x:v>
      </x:c>
      <x:c r="B4" s="56" t="str">
        <x:v>Factor year</x:v>
      </x:c>
      <x:c r="C4" s="56" t="str">
        <x:v>Method note</x:v>
      </x:c>
      <x:c r="D4" s="49" t="str">
        <x:v>URL</x:v>
      </x:c>
    </x:row>
    <x:row r="5">
      <x:c r="A5" s="57" t="str">
        <x:v>UK DESNZ 2026 conversion factors</x:v>
      </x:c>
      <x:c r="B5" s="45" t="str">
        <x:v>2026</x:v>
      </x:c>
      <x:c r="C5" s="55" t="str">
        <x:v>Official factor source and methodology</x:v>
      </x:c>
      <x:c r="D5" s="51" t="str">
        <x:v>https://www.gov.uk/government/publications/greenhouse-gas-reporting-conversion-factors-2026</x:v>
      </x:c>
    </x:row>
    <x:row r="6">
      <x:c r="A6" s="57" t="str">
        <x:v>U.S. EPA GHG Emission Factors Hub</x:v>
      </x:c>
      <x:c r="B6" s="45" t="str">
        <x:v>2025</x:v>
      </x:c>
      <x:c r="C6" s="55" t="str">
        <x:v>Cross-check source; page updated 2026-01-12</x:v>
      </x:c>
      <x:c r="D6" s="51" t="str">
        <x:v>https://www.epa.gov/climateleadership/ghg-emission-factors-hub</x:v>
      </x:c>
    </x:row>
    <x:row r="7">
      <x:c r="A7" s="68" t="str">
        <x:v>GHG Protocol Scope 3 Calculation Guidance</x:v>
      </x:c>
      <x:c r="B7" s="65" t="str">
        <x:v>2013</x:v>
      </x:c>
      <x:c r="C7" s="70" t="str">
        <x:v>Transportation and distribution calculation methods</x:v>
      </x:c>
      <x:c r="D7" s="53" t="str">
        <x:v>https://ghgprotocol.org/scope-3-calculation-guidance-2</x:v>
      </x:c>
    </x:row>
    <x:row r="8">
      <x:c r="A8" s="45"/>
      <x:c r="B8" s="45"/>
      <x:c r="C8" s="45"/>
      <x:c r="D8" s="45"/>
    </x:row>
    <x:row r="9">
      <x:c r="A9" s="54" t="str">
        <x:v>Version</x:v>
      </x:c>
      <x:c r="B9" s="55" t="str">
        <x:v>v2026.09</x:v>
      </x:c>
      <x:c r="C9" s="45"/>
      <x:c r="D9" s="45"/>
    </x:row>
    <x:row r="10">
      <x:c r="A10" s="54" t="str">
        <x:v>Verified</x:v>
      </x:c>
      <x:c r="B10" s="55" t="str">
        <x:v>2026-09-18</x:v>
      </x:c>
      <x:c r="C10" s="45"/>
      <x:c r="D10" s="45"/>
    </x:row>
    <x:row r="11">
      <x:c r="A11" s="54" t="str">
        <x:v>Method</x:v>
      </x:c>
      <x:c r="B11" s="55" t="str">
        <x:v>Tonne-kilometres × Freight factor + Packaging mass per shipment × Packaging factor</x:v>
      </x:c>
      <x:c r="C11" s="45"/>
      <x:c r="D11" s="45"/>
    </x:row>
    <x:row r="12">
      <x:c r="A12" s="54" t="str">
        <x:v>Limitation</x:v>
      </x:c>
      <x:c r="B12" s="55" t="str">
        <x:v>Estimate only. This is not a verified product footprint, life-cycle assessment, offset claim, or assurance opinion.</x:v>
      </x:c>
      <x:c r="C12" s="45"/>
      <x:c r="D12" s="45"/>
    </x:row>
  </x:sheetData>
  <x:mergeCells>
    <x:mergeCell ref="A2:D2"/>
  </x:mergeCells>
  <x:pageMargins left="0.7" right="0.7" top="0.75" bottom="0.75" header="0.3" footer="0.3"/>
</x:worksheet>
</file>