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dd53274a54f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b21e720e5d7e4df8"/>
    <x:sheet xmlns:r="http://schemas.openxmlformats.org/officeDocument/2006/relationships" name="입력" sheetId="2" r:id="R6ebec140b1cb4432"/>
    <x:sheet xmlns:r="http://schemas.openxmlformats.org/officeDocument/2006/relationships" name="포장 시나리오" sheetId="3" r:id="Rb8c1d192d4ae4608"/>
    <x:sheet xmlns:r="http://schemas.openxmlformats.org/officeDocument/2006/relationships" name="결과" sheetId="4" r:id="Ra046e9d62f8b43c7"/>
    <x:sheet xmlns:r="http://schemas.openxmlformats.org/officeDocument/2006/relationships" name="운송사 가정" sheetId="5" r:id="R0518d674c9a1415d"/>
    <x:sheet xmlns:r="http://schemas.openxmlformats.org/officeDocument/2006/relationships" name="출처 목록" sheetId="6" r:id="Rcd9d2f829a2b4213"/>
    <x:sheet xmlns:r="http://schemas.openxmlformats.org/officeDocument/2006/relationships" name="품질 확인" sheetId="7" r:id="R71d7fc752ad344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%"/>
    <x:numFmt numFmtId="202" formatCode="0.00000"/>
  </x:numFmts>
  <x:fonts count="5">
    <x:font>
      <x:sz val="11"/>
      <x:name val="Carlito"/>
    </x:font>
    <x:font>
      <x:sz val="10"/>
      <x:color rgb="FF1F2937"/>
      <x:name val="Noto Sans CJK TC"/>
    </x:font>
    <x:font>
      <x:b/>
      <x:sz val="18"/>
      <x:color rgb="FFFFFFFF"/>
      <x:name val="Noto Sans CJK TC"/>
    </x:font>
    <x:font>
      <x:b/>
      <x:sz val="10"/>
      <x:color rgb="FF17365D"/>
      <x:name val="Noto Sans CJK TC"/>
    </x:font>
    <x:font>
      <x:b/>
      <x:sz val="11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2F8"/>
      </x:patternFill>
    </x:fill>
    <x:fill>
      <x:patternFill patternType="solid">
        <x:fgColor rgb="FFFFF2CC"/>
      </x:patternFill>
    </x:fill>
  </x:fills>
  <x:borders count="3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B8C2CC"/>
      </x:left>
      <x:right style="thin">
        <x:color rgb="FFB8C2CC"/>
      </x:right>
      <x:top style="thin">
        <x:color rgb="FFB8C2CC"/>
      </x:top>
      <x:bottom style="thin">
        <x:color rgb="FFB8C2CC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5b036bdc24512" /><Relationship Type="http://schemas.openxmlformats.org/officeDocument/2006/relationships/theme" Target="/xl/theme/theme1.xml" Id="R29a46f34f915434c" /><Relationship Type="http://schemas.openxmlformats.org/officeDocument/2006/relationships/sharedStrings" Target="/xl/sharedStrings.xml" Id="Re038db4f298f4f45" /><Relationship Type="http://schemas.openxmlformats.org/officeDocument/2006/relationships/worksheet" Target="/xl/worksheets/sheet1.xml" Id="Rb21e720e5d7e4df8" /><Relationship Type="http://schemas.openxmlformats.org/officeDocument/2006/relationships/worksheet" Target="/xl/worksheets/sheet2.xml" Id="R6ebec140b1cb4432" /><Relationship Type="http://schemas.openxmlformats.org/officeDocument/2006/relationships/worksheet" Target="/xl/worksheets/sheet3.xml" Id="Rb8c1d192d4ae4608" /><Relationship Type="http://schemas.openxmlformats.org/officeDocument/2006/relationships/worksheet" Target="/xl/worksheets/sheet4.xml" Id="Ra046e9d62f8b43c7" /><Relationship Type="http://schemas.openxmlformats.org/officeDocument/2006/relationships/worksheet" Target="/xl/worksheets/sheet5.xml" Id="R0518d674c9a1415d" /><Relationship Type="http://schemas.openxmlformats.org/officeDocument/2006/relationships/worksheet" Target="/xl/worksheets/sheet6.xml" Id="Rcd9d2f829a2b4213" /><Relationship Type="http://schemas.openxmlformats.org/officeDocument/2006/relationships/worksheet" Target="/xl/worksheets/sheet7.xml" Id="R71d7fc752ad344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15" hidden="0" customHeight="1">
      <x:c r="A1" s="5" t="str">
        <x:v>2027 기업 선물 포장 및 부피무게 계산기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0" t="str">
        <x:v>버전</x:v>
      </x:c>
      <x:c r="B4" s="11" t="str">
        <x:v>2027-v1</x:v>
      </x:c>
      <x:c r="C4" s="11"/>
      <x:c r="D4" s="11"/>
      <x:c r="E4" s="11"/>
      <x:c r="F4" s="11"/>
      <x:c r="G4" s="11"/>
      <x:c r="H4" s="11"/>
      <x:c r="I4" s="2"/>
      <x:c r="J4" s="2"/>
    </x:row>
    <x:row r="5" ht="15" hidden="0" customHeight="1">
      <x:c r="A5" s="10" t="str">
        <x:v>목적</x:v>
      </x:c>
      <x:c r="B5" s="11" t="str">
        <x:v>운송사 견적을 요청하기 전에 포장 시나리오를 비교합니다. 실시간 운임, 관세, 세금, 배송 약속은 계산하지 않습니다.</x:v>
      </x:c>
      <x:c r="C5" s="11"/>
      <x:c r="D5" s="11"/>
      <x:c r="E5" s="11"/>
      <x:c r="F5" s="11"/>
      <x:c r="G5" s="11"/>
      <x:c r="H5" s="11"/>
      <x:c r="I5" s="2"/>
      <x:c r="J5" s="2"/>
    </x:row>
    <x:row r="6" ht="15" hidden="0" customHeight="1">
      <x:c r="A6" s="10" t="str">
        <x:v>상자 치수, 포장 후 실제 무게, 계수, 수량, 제품 부피 추정값을 입력합니다. 사용 전에 운송사, 서비스, 계정 요율 유형, 시장, 반올림 규칙을 확인하세요.</x:v>
      </x:c>
      <x:c r="B6" s="11" t="str"/>
      <x:c r="C6" s="11"/>
      <x:c r="D6" s="11"/>
      <x:c r="E6" s="11"/>
      <x:c r="F6" s="11"/>
      <x:c r="G6" s="11"/>
      <x:c r="H6" s="11"/>
      <x:c r="I6" s="2"/>
      <x:c r="J6" s="2"/>
    </x:row>
    <x:row r="7" ht="15" hidden="0" customHeight="1">
      <x:c r="A7" s="10" t="str">
        <x:v>마지막 확인</x:v>
      </x:c>
      <x:c r="B7" s="11" t="str">
        <x:v>2026-09-21</x:v>
      </x:c>
      <x:c r="C7" s="11"/>
      <x:c r="D7" s="11"/>
      <x:c r="E7" s="11"/>
      <x:c r="F7" s="11"/>
      <x:c r="G7" s="11"/>
      <x:c r="H7" s="11"/>
      <x:c r="I7" s="2"/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  <x:mergeCell ref="B5:H5"/>
    <x:mergeCell ref="A6:H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7.110000610351562" hidden="0" customWidth="1"/>
    <x:col min="3" max="3" width="42" hidden="0" customWidth="1"/>
  </x:cols>
  <x:sheetData>
    <x:row r="1" ht="15" hidden="0" customHeight="1">
      <x:c r="A1" s="5" t="str">
        <x:v>2027 기업 선물 포장 및 부피무게 계산기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항목</x:v>
      </x:c>
      <x:c r="B4" s="17" t="str">
        <x:v>값</x:v>
      </x:c>
      <x:c r="C4" s="17" t="str">
        <x:v>설명</x:v>
      </x:c>
      <x:c r="D4" s="2"/>
      <x:c r="E4" s="2"/>
      <x:c r="F4" s="2"/>
      <x:c r="G4" s="2"/>
      <x:c r="H4" s="2"/>
      <x:c r="I4" s="2"/>
      <x:c r="J4" s="2"/>
    </x:row>
    <x:row r="5" ht="15" hidden="0" customHeight="1">
      <x:c r="A5" s="11" t="str">
        <x:v>단위 체계</x:v>
      </x:c>
      <x:c r="B5" s="21" t="str">
        <x:v>미터법(센티미터/킬로그램)</x:v>
      </x:c>
      <x:c r="C5" s="11" t="str">
        <x:v>한 통합문서에서는 하나의 단위 체계만 사용</x:v>
      </x:c>
      <x:c r="D5" s="2"/>
      <x:c r="E5" s="2"/>
      <x:c r="F5" s="2"/>
      <x:c r="G5" s="2"/>
      <x:c r="H5" s="2"/>
      <x:c r="I5" s="2"/>
      <x:c r="J5" s="2"/>
    </x:row>
    <x:row r="6" ht="15" hidden="0" customHeight="1">
      <x:c r="A6" s="11" t="str">
        <x:v>편집 가능한 부피 계수</x:v>
      </x:c>
      <x:c r="B6" s="22" t="n">
        <x:v>5000</x:v>
      </x:c>
      <x:c r="C6" s="11" t="str">
        <x:v>사용자 편집 가능. 운송사, 서비스, 시장 확인</x:v>
      </x:c>
      <x:c r="D6" s="2"/>
      <x:c r="E6" s="2"/>
      <x:c r="F6" s="2"/>
      <x:c r="G6" s="2"/>
      <x:c r="H6" s="2"/>
      <x:c r="I6" s="2"/>
      <x:c r="J6" s="2"/>
    </x:row>
    <x:row r="7" ht="15" hidden="0" customHeight="1">
      <x:c r="A7" s="11" t="str">
        <x:v>최장변 검토 기준</x:v>
      </x:c>
      <x:c r="B7" s="22" t="n">
        <x:v>100</x:v>
      </x:c>
      <x:c r="C7" s="11" t="str">
        <x:v>검토용 기준이며 운송사 약속이 아님</x:v>
      </x:c>
      <x:c r="D7" s="2"/>
      <x:c r="E7" s="2"/>
      <x:c r="F7" s="2"/>
      <x:c r="G7" s="2"/>
      <x:c r="H7" s="2"/>
      <x:c r="I7" s="2"/>
      <x:c r="J7" s="2"/>
    </x:row>
    <x:row r="8" ht="15" hidden="0" customHeight="1">
      <x:c r="A8" s="11" t="str">
        <x:v>제품 한 개 부피</x:v>
      </x:c>
      <x:c r="B8" s="22" t="n">
        <x:v>4800</x:v>
      </x:c>
      <x:c r="C8" s="11" t="str">
        <x:v>제품 한 개의 포장 부피 추정값, 세제곱센티미터</x:v>
      </x:c>
      <x:c r="D8" s="2"/>
      <x:c r="E8" s="2"/>
      <x:c r="F8" s="2"/>
      <x:c r="G8" s="2"/>
      <x:c r="H8" s="2"/>
      <x:c r="I8" s="2"/>
      <x:c r="J8" s="2"/>
    </x:row>
    <x:row r="9" ht="15" hidden="0" customHeight="1">
      <x:c r="A9" s="11" t="str">
        <x:v>상자당 수량</x:v>
      </x:c>
      <x:c r="B9" s="22" t="n">
        <x:v>6</x:v>
      </x:c>
      <x:c r="C9" s="11" t="str">
        <x:v>상자당 수량</x:v>
      </x:c>
      <x:c r="D9" s="2"/>
      <x:c r="E9" s="2"/>
      <x:c r="F9" s="2"/>
      <x:c r="G9" s="2"/>
      <x:c r="H9" s="2"/>
      <x:c r="I9" s="2"/>
      <x:c r="J9" s="2"/>
    </x:row>
    <x:row r="10" ht="15" hidden="0" customHeight="1">
      <x:c r="A10" s="11" t="str">
        <x:v>가정 출처 표기</x:v>
      </x:c>
      <x:c r="B10" s="21" t="str">
        <x:v>UPS/FedEx 공식 안내</x:v>
      </x:c>
      <x:c r="C10" s="11" t="str">
        <x:v>가정 출처 표기용</x:v>
      </x:c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11" t="str">
        <x:v>마지막 확인</x:v>
      </x:c>
      <x:c r="B11" s="21" t="str">
        <x:v>2026-09-21</x:v>
      </x:c>
      <x:c r="C11" s="11" t="str">
        <x:v>분기마다 또는 문서화된 규칙 변경 시 재확인</x:v>
      </x:c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4.21999979019165" hidden="0" customWidth="1"/>
    <x:col min="3" max="3" width="4.21999979019165" hidden="0" customWidth="1"/>
    <x:col min="4" max="4" width="4.21999979019165" hidden="0" customWidth="1"/>
    <x:col min="5" max="5" width="12.109999656677246" hidden="0" customWidth="1"/>
    <x:col min="6" max="6" width="8.329999923706055" hidden="0" customWidth="1"/>
    <x:col min="7" max="7" width="10.5600004196167" hidden="0" customWidth="1"/>
    <x:col min="8" max="8" width="15.109999656677246" hidden="0" customWidth="1"/>
    <x:col min="9" max="9" width="11.670000076293945" hidden="0" customWidth="1"/>
  </x:cols>
  <x:sheetData>
    <x:row r="1" ht="15" hidden="0" customHeight="1">
      <x:c r="A1" s="5" t="str">
        <x:v>2027 기업 선물 포장 및 부피무게 계산기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시나리오</x:v>
      </x:c>
      <x:c r="B4" s="17" t="str">
        <x:v>길이</x:v>
      </x:c>
      <x:c r="C4" s="17" t="str">
        <x:v>너비</x:v>
      </x:c>
      <x:c r="D4" s="17" t="str">
        <x:v>높이</x:v>
      </x:c>
      <x:c r="E4" s="17" t="str">
        <x:v>포장 후 실제 무게</x:v>
      </x:c>
      <x:c r="F4" s="17" t="str">
        <x:v>상자당 수량</x:v>
      </x:c>
      <x:c r="G4" s="17" t="str">
        <x:v>제품 한 개 부피</x:v>
      </x:c>
      <x:c r="H4" s="17" t="str">
        <x:v>편집 가능한 부피 계수</x:v>
      </x:c>
      <x:c r="I4" s="17" t="str">
        <x:v>최장변 검토 기준</x:v>
      </x:c>
      <x:c r="J4" s="2"/>
    </x:row>
    <x:row r="5" ht="15" hidden="0" customHeight="1">
      <x:c r="A5" s="11" t="str">
        <x:v>기준</x:v>
      </x:c>
      <x:c r="B5" s="22" t="n">
        <x:v>60</x:v>
      </x:c>
      <x:c r="C5" s="22" t="n">
        <x:v>45</x:v>
      </x:c>
      <x:c r="D5" s="22" t="n">
        <x:v>35</x:v>
      </x:c>
      <x:c r="E5" s="22" t="n">
        <x:v>12.4</x:v>
      </x:c>
      <x:c r="F5" s="22" t="n">
        <x:v>6</x:v>
      </x:c>
      <x:c r="G5" s="22" t="n">
        <x:v>4800</x:v>
      </x:c>
      <x:c r="H5" s="22" t="n">
        <x:v>5000</x:v>
      </x:c>
      <x:c r="I5" s="22" t="n">
        <x:v>100</x:v>
      </x:c>
      <x:c r="J5" s="2"/>
    </x:row>
    <x:row r="6" ht="15" hidden="0" customHeight="1">
      <x:c r="A6" s="11" t="str">
        <x:v>크기 최적화</x:v>
      </x:c>
      <x:c r="B6" s="22" t="n">
        <x:v>55</x:v>
      </x:c>
      <x:c r="C6" s="22" t="n">
        <x:v>40</x:v>
      </x:c>
      <x:c r="D6" s="22" t="n">
        <x:v>30</x:v>
      </x:c>
      <x:c r="E6" s="22" t="n">
        <x:v>12.1</x:v>
      </x:c>
      <x:c r="F6" s="22" t="n">
        <x:v>6</x:v>
      </x:c>
      <x:c r="G6" s="22" t="n">
        <x:v>4800</x:v>
      </x:c>
      <x:c r="H6" s="22" t="n">
        <x:v>5000</x:v>
      </x:c>
      <x:c r="I6" s="22" t="n">
        <x:v>100</x:v>
      </x:c>
      <x:c r="J6" s="2"/>
    </x:row>
    <x:row r="7" ht="15" hidden="0" customHeight="1">
      <x:c r="A7" s="11" t="str">
        <x:v>보호 강화</x:v>
      </x:c>
      <x:c r="B7" s="22" t="n">
        <x:v>62</x:v>
      </x:c>
      <x:c r="C7" s="22" t="n">
        <x:v>47</x:v>
      </x:c>
      <x:c r="D7" s="22" t="n">
        <x:v>38</x:v>
      </x:c>
      <x:c r="E7" s="22" t="n">
        <x:v>13.2</x:v>
      </x:c>
      <x:c r="F7" s="22" t="n">
        <x:v>6</x:v>
      </x:c>
      <x:c r="G7" s="22" t="n">
        <x:v>4800</x:v>
      </x:c>
      <x:c r="H7" s="22" t="n">
        <x:v>5000</x:v>
      </x:c>
      <x:c r="I7" s="22" t="n">
        <x:v>100</x:v>
      </x:c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4.33000183105469" hidden="0" customWidth="1"/>
    <x:col min="2" max="2" width="7.440000057220459" hidden="0" customWidth="1"/>
    <x:col min="3" max="3" width="6.440000057220459" hidden="0" customWidth="1"/>
    <x:col min="4" max="4" width="12.109999656677246" hidden="0" customWidth="1"/>
    <x:col min="5" max="5" width="6.440000057220459" hidden="0" customWidth="1"/>
    <x:col min="6" max="6" width="8.329999923706055" hidden="0" customWidth="1"/>
    <x:col min="7" max="7" width="10.220000267028809" hidden="0" customWidth="1"/>
    <x:col min="8" max="8" width="28" hidden="0" customWidth="1"/>
    <x:col min="9" max="9" width="28" hidden="0" customWidth="1"/>
  </x:cols>
  <x:sheetData>
    <x:row r="1" ht="15" hidden="0" customHeight="1">
      <x:c r="A1" s="5" t="str">
        <x:v>2027 기업 선물 포장 및 부피무게 계산기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시나리오</x:v>
      </x:c>
      <x:c r="B4" s="17" t="str">
        <x:v>상자 부피</x:v>
      </x:c>
      <x:c r="C4" s="17" t="str">
        <x:v>부피무게</x:v>
      </x:c>
      <x:c r="D4" s="17" t="str">
        <x:v>포장 후 실제 무게</x:v>
      </x:c>
      <x:c r="E4" s="17" t="str">
        <x:v>청구무게</x:v>
      </x:c>
      <x:c r="F4" s="17" t="str">
        <x:v>상자 이용률</x:v>
      </x:c>
      <x:c r="G4" s="17" t="str">
        <x:v>기준 대비 차이</x:v>
      </x:c>
      <x:c r="H4" s="17" t="str">
        <x:v>입력 경고</x:v>
      </x:c>
      <x:c r="I4" s="17" t="str">
        <x:v>가정 출처 표기</x:v>
      </x:c>
      <x:c r="J4" s="2"/>
    </x:row>
    <x:row r="5" ht="15" hidden="0" customHeight="1">
      <x:c r="A5" s="11" t="str">
        <x:v>기준</x:v>
      </x:c>
      <x:c r="B5" s="27" t="n">
        <x:f>'포장 시나리오'!B5*'포장 시나리오'!C5*'포장 시나리오'!D5</x:f>
        <x:v>94500</x:v>
      </x:c>
      <x:c r="C5" s="27" t="n">
        <x:f>ROUNDUP(B5/'포장 시나리오'!H5,0)</x:f>
        <x:v>19</x:v>
      </x:c>
      <x:c r="D5" s="27" t="n">
        <x:f>'포장 시나리오'!E5</x:f>
        <x:v>12.4</x:v>
      </x:c>
      <x:c r="E5" s="27" t="n">
        <x:f>MAX(C5,D5)</x:f>
        <x:v>19</x:v>
      </x:c>
      <x:c r="F5" s="28" t="n">
        <x:f>('포장 시나리오'!F5*'포장 시나리오'!G5)/B5</x:f>
        <x:v>0.3047619047619048</x:v>
      </x:c>
      <x:c r="G5" s="27" t="n">
        <x:f>0</x:f>
        <x:v>0</x:v>
      </x:c>
      <x:c r="H5" s="11" t="str">
        <x:f>IF(OR('포장 시나리오'!B5&lt;=0,'포장 시나리오'!C5&lt;=0,'포장 시나리오'!D5&lt;=0,'포장 시나리오'!E5&lt;=0,'포장 시나리오'!H5&lt;=0),"입력 누락",IF(F5&gt;1,"제품 부피가 상자를 초과",IF(MAX('포장 시나리오'!B5:'포장 시나리오'!D5)&gt;'포장 시나리오'!I5,"입력 검토","정상")))</x:f>
        <x:v>정상</x:v>
      </x:c>
      <x:c r="I5" s="11" t="str">
        <x:f>'입력'!B10&amp;" · "&amp;'입력'!B11</x:f>
        <x:v>UPS/FedEx 공식 안내 · 2026-09-21</x:v>
      </x:c>
      <x:c r="J5" s="2"/>
    </x:row>
    <x:row r="6" ht="15" hidden="0" customHeight="1">
      <x:c r="A6" s="11" t="str">
        <x:v>크기 최적화</x:v>
      </x:c>
      <x:c r="B6" s="27" t="n">
        <x:f>'포장 시나리오'!B6*'포장 시나리오'!C6*'포장 시나리오'!D6</x:f>
        <x:v>66000</x:v>
      </x:c>
      <x:c r="C6" s="27" t="n">
        <x:f>ROUNDUP(B6/'포장 시나리오'!H6,0)</x:f>
        <x:v>14</x:v>
      </x:c>
      <x:c r="D6" s="27" t="n">
        <x:f>'포장 시나리오'!E6</x:f>
        <x:v>12.1</x:v>
      </x:c>
      <x:c r="E6" s="27" t="n">
        <x:f>MAX(C6,D6)</x:f>
        <x:v>14</x:v>
      </x:c>
      <x:c r="F6" s="28" t="n">
        <x:f>('포장 시나리오'!F6*'포장 시나리오'!G6)/B6</x:f>
        <x:v>0.43636363636363634</x:v>
      </x:c>
      <x:c r="G6" s="27" t="n">
        <x:f>E6-$E$5</x:f>
        <x:v>-5</x:v>
      </x:c>
      <x:c r="H6" s="11" t="str">
        <x:f>IF(OR('포장 시나리오'!B6&lt;=0,'포장 시나리오'!C6&lt;=0,'포장 시나리오'!D6&lt;=0,'포장 시나리오'!E6&lt;=0,'포장 시나리오'!H6&lt;=0),"입력 누락",IF(F6&gt;1,"제품 부피가 상자를 초과",IF(MAX('포장 시나리오'!B6:'포장 시나리오'!D6)&gt;'포장 시나리오'!I6,"입력 검토","정상")))</x:f>
        <x:v>정상</x:v>
      </x:c>
      <x:c r="I6" s="11" t="str">
        <x:f>'입력'!B10&amp;" · "&amp;'입력'!B11</x:f>
        <x:v>UPS/FedEx 공식 안내 · 2026-09-21</x:v>
      </x:c>
      <x:c r="J6" s="2"/>
    </x:row>
    <x:row r="7" ht="15" hidden="0" customHeight="1">
      <x:c r="A7" s="11" t="str">
        <x:v>보호 강화</x:v>
      </x:c>
      <x:c r="B7" s="27" t="n">
        <x:f>'포장 시나리오'!B7*'포장 시나리오'!C7*'포장 시나리오'!D7</x:f>
        <x:v>110732</x:v>
      </x:c>
      <x:c r="C7" s="27" t="n">
        <x:f>ROUNDUP(B7/'포장 시나리오'!H7,0)</x:f>
        <x:v>23</x:v>
      </x:c>
      <x:c r="D7" s="27" t="n">
        <x:f>'포장 시나리오'!E7</x:f>
        <x:v>13.2</x:v>
      </x:c>
      <x:c r="E7" s="27" t="n">
        <x:f>MAX(C7,D7)</x:f>
        <x:v>23</x:v>
      </x:c>
      <x:c r="F7" s="28" t="n">
        <x:f>('포장 시나리오'!F7*'포장 시나리오'!G7)/B7</x:f>
        <x:v>0.2600874182711411</x:v>
      </x:c>
      <x:c r="G7" s="27" t="n">
        <x:f>E7-$E$5</x:f>
        <x:v>4</x:v>
      </x:c>
      <x:c r="H7" s="11" t="str">
        <x:f>IF(OR('포장 시나리오'!B7&lt;=0,'포장 시나리오'!C7&lt;=0,'포장 시나리오'!D7&lt;=0,'포장 시나리오'!E7&lt;=0,'포장 시나리오'!H7&lt;=0),"입력 누락",IF(F7&gt;1,"제품 부피가 상자를 초과",IF(MAX('포장 시나리오'!B7:'포장 시나리오'!D7)&gt;'포장 시나리오'!I7,"입력 검토","정상")))</x:f>
        <x:v>정상</x:v>
      </x:c>
      <x:c r="I7" s="11" t="str">
        <x:f>'입력'!B10&amp;" · "&amp;'입력'!B11</x:f>
        <x:v>UPS/FedEx 공식 안내 · 2026-09-21</x:v>
      </x:c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2" hidden="0" customWidth="1"/>
    <x:col min="3" max="3" width="15.109999656677246" hidden="0" customWidth="1"/>
    <x:col min="4" max="4" width="28" hidden="0" customWidth="1"/>
    <x:col min="5" max="5" width="28" hidden="0" customWidth="1"/>
    <x:col min="6" max="6" width="28" hidden="0" customWidth="1"/>
  </x:cols>
  <x:sheetData>
    <x:row r="1" ht="15" hidden="0" customHeight="1">
      <x:c r="A1" s="5" t="str">
        <x:v>2027 기업 선물 포장 및 부피무게 계산기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공식 출처</x:v>
      </x:c>
      <x:c r="B4" s="17" t="str">
        <x:v>단위 체계</x:v>
      </x:c>
      <x:c r="C4" s="17" t="str">
        <x:v>편집 가능한 부피 계수</x:v>
      </x:c>
      <x:c r="D4" s="17" t="str">
        <x:v>방법</x:v>
      </x:c>
      <x:c r="E4" s="17" t="str">
        <x:v>확인일</x:v>
      </x:c>
      <x:c r="F4" s="17" t="str">
        <x:v>설명</x:v>
      </x:c>
      <x:c r="G4" s="2"/>
      <x:c r="H4" s="2"/>
      <x:c r="I4" s="2"/>
      <x:c r="J4" s="2"/>
    </x:row>
    <x:row r="5" ht="24" hidden="0" customHeight="1">
      <x:c r="A5" s="11" t="str">
        <x:v>UPS US Daily Rates</x:v>
      </x:c>
      <x:c r="B5" s="11" t="str">
        <x:v>in / lb</x:v>
      </x:c>
      <x:c r="C5" s="11" t="n">
        <x:v>139</x:v>
      </x:c>
      <x:c r="D5" s="11" t="str">
        <x:v>길이×너비×높이÷계수. 운송사 반올림 적용</x:v>
      </x:c>
      <x:c r="E5" s="11" t="str">
        <x:v>2026-09-21</x:v>
      </x:c>
      <x:c r="F5" s="11" t="str">
        <x:v>서비스와 계정 요율 유형 확인</x:v>
      </x:c>
      <x:c r="G5" s="2"/>
      <x:c r="H5" s="2"/>
      <x:c r="I5" s="2"/>
      <x:c r="J5" s="2"/>
    </x:row>
    <x:row r="6" ht="24" hidden="0" customHeight="1">
      <x:c r="A6" s="11" t="str">
        <x:v>UPS US Retail Rates</x:v>
      </x:c>
      <x:c r="B6" s="11" t="str">
        <x:v>in / lb</x:v>
      </x:c>
      <x:c r="C6" s="11" t="n">
        <x:v>166</x:v>
      </x:c>
      <x:c r="D6" s="11" t="str">
        <x:v>길이×너비×높이÷계수. 운송사 반올림 적용</x:v>
      </x:c>
      <x:c r="E6" s="11" t="str">
        <x:v>2026-09-21</x:v>
      </x:c>
      <x:c r="F6" s="11" t="str">
        <x:v>서비스와 시장 확인</x:v>
      </x:c>
      <x:c r="G6" s="2"/>
      <x:c r="H6" s="2"/>
      <x:c r="I6" s="2"/>
      <x:c r="J6" s="2"/>
    </x:row>
    <x:row r="7" ht="24" hidden="0" customHeight="1">
      <x:c r="A7" s="11" t="str">
        <x:v>FedEx US / Puerto Rico / international</x:v>
      </x:c>
      <x:c r="B7" s="11" t="str">
        <x:v>in / lb</x:v>
      </x:c>
      <x:c r="C7" s="11" t="n">
        <x:v>139</x:v>
      </x:c>
      <x:c r="D7" s="11" t="str">
        <x:v>길이×너비×높이÷계수. 운송사 반올림 적용</x:v>
      </x:c>
      <x:c r="E7" s="11" t="str">
        <x:v>2026-09-21</x:v>
      </x:c>
      <x:c r="F7" s="11" t="str">
        <x:v>서비스, 시장, 최신 안내 확인</x:v>
      </x:c>
      <x:c r="G7" s="2"/>
      <x:c r="H7" s="2"/>
      <x:c r="I7" s="2"/>
      <x:c r="J7" s="2"/>
    </x:row>
    <x:row r="8" ht="15" hidden="0" customHeight="1">
      <x:c r="A8" s="11" t="str">
        <x:v>사용자 정의 미터법 시나리오</x:v>
      </x:c>
      <x:c r="B8" s="11" t="str">
        <x:v>센티미터/킬로그램</x:v>
      </x:c>
      <x:c r="C8" s="11" t="n">
        <x:v>5000</x:v>
      </x:c>
      <x:c r="D8" s="11" t="str">
        <x:v>편집 가능한 계획 가정</x:v>
      </x:c>
      <x:c r="E8" s="11" t="str">
        <x:v>2026-09-21</x:v>
      </x:c>
      <x:c r="F8" s="11" t="str">
        <x:v>운송사 견적이 아님</x:v>
      </x:c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64" hidden="0" customWidth="1"/>
    <x:col min="2" max="2" width="64" hidden="0" customWidth="1"/>
    <x:col min="3" max="3" width="16" hidden="0" customWidth="1"/>
  </x:cols>
  <x:sheetData>
    <x:row r="1" ht="15" hidden="0" customHeight="1">
      <x:c r="A1" s="5" t="str">
        <x:v>2027 기업 선물 포장 및 부피무게 계산기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공식 출처</x:v>
      </x:c>
      <x:c r="B4" s="17" t="str">
        <x:v>근거 내용</x:v>
      </x:c>
      <x:c r="C4" s="17" t="str">
        <x:v>확인일</x:v>
      </x:c>
      <x:c r="D4" s="2"/>
      <x:c r="E4" s="2"/>
      <x:c r="F4" s="2"/>
      <x:c r="G4" s="2"/>
      <x:c r="H4" s="2"/>
      <x:c r="I4" s="2"/>
      <x:c r="J4" s="2"/>
    </x:row>
    <x:row r="5" ht="15" hidden="0" customHeight="1">
      <x:c r="A5" s="11" t="str">
        <x:v>https://www.ups.com/us/en/support/shipping-support/shipping-dimensions-weight</x:v>
      </x:c>
      <x:c r="B5" s="11" t="str">
        <x:v>측정 순서, 치수 반올림, 부피 공식, 일일 요율 139와 소매 요율 166의 적용 범위</x:v>
      </x:c>
      <x:c r="C5" s="11" t="str">
        <x:v>2026-09-21</x:v>
      </x:c>
      <x:c r="D5" s="2"/>
      <x:c r="E5" s="2"/>
      <x:c r="F5" s="2"/>
      <x:c r="G5" s="2"/>
      <x:c r="H5" s="2"/>
      <x:c r="I5" s="2"/>
      <x:c r="J5" s="2"/>
    </x:row>
    <x:row r="6" ht="15" hidden="0" customHeight="1">
      <x:c r="A6" s="11" t="str">
        <x:v>https://www.fedex.com/en-us/shipping/packaging/what-is-dimensional-weight.html</x:v>
      </x:c>
      <x:c r="B6" s="11" t="str">
        <x:v>실제 무게와 부피무게 중 큰 값을 적용. 139는 페이지에 명시된 미국, 푸에르토리코, 국제 범위</x:v>
      </x:c>
      <x:c r="C6" s="11" t="str">
        <x:v>2026-09-21</x:v>
      </x:c>
      <x:c r="D6" s="2"/>
      <x:c r="E6" s="2"/>
      <x:c r="F6" s="2"/>
      <x:c r="G6" s="2"/>
      <x:c r="H6" s="2"/>
      <x:c r="I6" s="2"/>
      <x:c r="J6" s="2"/>
    </x:row>
    <x:row r="7" ht="15" hidden="0" customHeight="1">
      <x:c r="A7" s="11" t="str">
        <x:v>https://giftpack.ai/</x:v>
      </x:c>
      <x:c r="B7" s="11" t="str">
        <x:v>포장 입력과 견적 판단 승인 후 사용하는 실행 계층</x:v>
      </x:c>
      <x:c r="C7" s="11" t="str">
        <x:v>2026-09-21</x:v>
      </x:c>
      <x:c r="D7" s="2"/>
      <x:c r="E7" s="2"/>
      <x:c r="F7" s="2"/>
      <x:c r="G7" s="2"/>
      <x:c r="H7" s="2"/>
      <x:c r="I7" s="2"/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9.109999656677246" hidden="0" customWidth="1"/>
    <x:col min="3" max="3" width="9.109999656677246" hidden="0" customWidth="1"/>
    <x:col min="4" max="4" width="3.440000057220459" hidden="0" customWidth="1"/>
  </x:cols>
  <x:sheetData>
    <x:row r="1" ht="15" hidden="0" customHeight="1">
      <x:c r="A1" s="5" t="str">
        <x:v>2027 기업 선물 포장 및 부피무게 계산기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6.399999618530273" hidden="0" customHeight="1">
      <x:c r="A4" s="17" t="str">
        <x:v>품질 검사</x:v>
      </x:c>
      <x:c r="B4" s="17" t="str">
        <x:v>예상</x:v>
      </x:c>
      <x:c r="C4" s="17" t="str">
        <x:v>실제</x:v>
      </x:c>
      <x:c r="D4" s="17" t="str">
        <x:v>상태</x:v>
      </x:c>
      <x:c r="E4" s="2"/>
      <x:c r="F4" s="2"/>
      <x:c r="G4" s="2"/>
      <x:c r="H4" s="2"/>
      <x:c r="I4" s="2"/>
      <x:c r="J4" s="2"/>
    </x:row>
    <x:row r="5" ht="15" hidden="0" customHeight="1">
      <x:c r="A5" s="11" t="str">
        <x:v>기준 상자 부피</x:v>
      </x:c>
      <x:c r="B5" s="31" t="n">
        <x:v>94500</x:v>
      </x:c>
      <x:c r="C5" s="31" t="n">
        <x:f>'결과'!B5</x:f>
        <x:v>94500</x:v>
      </x:c>
      <x:c r="D5" s="11" t="str">
        <x:f>IF(ABS(C5-B5)&lt;0.0002,"통과","실패")</x:f>
        <x:v>통과</x:v>
      </x:c>
      <x:c r="E5" s="2"/>
      <x:c r="F5" s="2"/>
      <x:c r="G5" s="2"/>
      <x:c r="H5" s="2"/>
      <x:c r="I5" s="2"/>
      <x:c r="J5" s="2"/>
    </x:row>
    <x:row r="6" ht="15" hidden="0" customHeight="1">
      <x:c r="A6" s="11" t="str">
        <x:v>기준 부피무게</x:v>
      </x:c>
      <x:c r="B6" s="31" t="n">
        <x:v>19</x:v>
      </x:c>
      <x:c r="C6" s="31" t="n">
        <x:f>'결과'!C5</x:f>
        <x:v>19</x:v>
      </x:c>
      <x:c r="D6" s="11" t="str">
        <x:f>IF(ABS(C6-B6)&lt;0.0002,"통과","실패")</x:f>
        <x:v>통과</x:v>
      </x:c>
      <x:c r="E6" s="2"/>
      <x:c r="F6" s="2"/>
      <x:c r="G6" s="2"/>
      <x:c r="H6" s="2"/>
      <x:c r="I6" s="2"/>
      <x:c r="J6" s="2"/>
    </x:row>
    <x:row r="7" ht="15" hidden="0" customHeight="1">
      <x:c r="A7" s="11" t="str">
        <x:v>기준 청구무게</x:v>
      </x:c>
      <x:c r="B7" s="31" t="n">
        <x:v>19</x:v>
      </x:c>
      <x:c r="C7" s="31" t="n">
        <x:f>'결과'!E5</x:f>
        <x:v>19</x:v>
      </x:c>
      <x:c r="D7" s="11" t="str">
        <x:f>IF(ABS(C7-B7)&lt;0.0002,"통과","실패")</x:f>
        <x:v>통과</x:v>
      </x:c>
      <x:c r="E7" s="2"/>
      <x:c r="F7" s="2"/>
      <x:c r="G7" s="2"/>
      <x:c r="H7" s="2"/>
      <x:c r="I7" s="2"/>
      <x:c r="J7" s="2"/>
    </x:row>
    <x:row r="8" ht="15" hidden="0" customHeight="1">
      <x:c r="A8" s="11" t="str">
        <x:v>크기 최적화 이용률</x:v>
      </x:c>
      <x:c r="B8" s="31" t="n">
        <x:v>0.43636</x:v>
      </x:c>
      <x:c r="C8" s="31" t="n">
        <x:f>'결과'!F6</x:f>
        <x:v>0.43636363636363634</x:v>
      </x:c>
      <x:c r="D8" s="11" t="str">
        <x:f>IF(ABS(C8-B8)&lt;0.0002,"통과","실패")</x:f>
        <x:v>통과</x:v>
      </x:c>
      <x:c r="E8" s="2"/>
      <x:c r="F8" s="2"/>
      <x:c r="G8" s="2"/>
      <x:c r="H8" s="2"/>
      <x:c r="I8" s="2"/>
      <x:c r="J8" s="2"/>
    </x:row>
    <x:row r="9" ht="15" hidden="0" customHeight="1">
      <x:c r="A9" s="11" t="str">
        <x:v>보호 강화안의 기준 대비 차이</x:v>
      </x:c>
      <x:c r="B9" s="31" t="n">
        <x:v>4</x:v>
      </x:c>
      <x:c r="C9" s="31" t="n">
        <x:f>'결과'!G7</x:f>
        <x:v>4</x:v>
      </x:c>
      <x:c r="D9" s="11" t="str">
        <x:f>IF(ABS(C9-B9)&lt;0.0002,"통과","실패")</x:f>
        <x:v>통과</x:v>
      </x:c>
      <x:c r="E9" s="2"/>
      <x:c r="F9" s="2"/>
      <x:c r="G9" s="2"/>
      <x:c r="H9" s="2"/>
      <x:c r="I9" s="2"/>
      <x:c r="J9" s="2"/>
    </x:row>
    <x:row r="10" ht="15" hidden="0" customHeight="1">
      <x:c r="A10" s="11" t="str">
        <x:v>수식 오류 없음</x:v>
      </x:c>
      <x:c r="B10" s="31" t="n">
        <x:v>0</x:v>
      </x:c>
      <x:c r="C10" s="31" t="n">
        <x:v>0</x:v>
      </x:c>
      <x:c r="D10" s="11" t="str">
        <x:f>IF(ABS(C10-B10)&lt;0.0002,"통과","실패")</x:f>
        <x:v>통과</x:v>
      </x:c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