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73606130c4e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說明" sheetId="1" r:id="Ra8474d01112a4ec1"/>
    <x:sheet xmlns:r="http://schemas.openxmlformats.org/officeDocument/2006/relationships" name="套組料表" sheetId="2" r:id="Rd712689a24a24635"/>
    <x:sheet xmlns:r="http://schemas.openxmlformats.org/officeDocument/2006/relationships" name="變更紀錄" sheetId="3" r:id="Ra967ff1ed79447c1"/>
    <x:sheet xmlns:r="http://schemas.openxmlformats.org/officeDocument/2006/relationships" name="情境檢查" sheetId="4" r:id="R4666b27106d74b8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#,##0.00;[Red](#,##0.00);0.00"/>
  </x:numFmts>
  <x:fonts count="4">
    <x:font>
      <x:sz val="11"/>
      <x:name val="Carlito"/>
    </x:font>
    <x:font>
      <x:sz val="11"/>
      <x:color rgb="FF173E45"/>
      <x:name val="Noto Sans CJK KR"/>
    </x:font>
    <x:font>
      <x:b/>
      <x:sz val="18"/>
      <x:color rgb="FF173E45"/>
      <x:name val="Noto Sans CJK KR"/>
    </x:font>
    <x:font>
      <x:b/>
      <x:sz val="11"/>
      <x:color rgb="FFFFFFFF"/>
      <x:name val="Noto Sans CJK KR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2F6F4"/>
      </x:patternFill>
    </x:fill>
    <x:fill>
      <x:patternFill patternType="solid">
        <x:fgColor rgb="FFFFF0CE"/>
      </x:patternFill>
    </x:fill>
    <x:fill>
      <x:patternFill patternType="solid">
        <x:fgColor rgb="FF174B55"/>
      </x:patternFill>
    </x:fill>
    <x:fill>
      <x:patternFill patternType="solid">
        <x:fgColor rgb="FFE9F4F1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3" fillId="5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201" fontId="1" fillId="6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10615407204980" /><Relationship Type="http://schemas.openxmlformats.org/officeDocument/2006/relationships/theme" Target="/xl/theme/theme1.xml" Id="Rf20ca67256cd439e" /><Relationship Type="http://schemas.openxmlformats.org/officeDocument/2006/relationships/sharedStrings" Target="/xl/sharedStrings.xml" Id="Rd55c989bcaf14483" /><Relationship Type="http://schemas.openxmlformats.org/officeDocument/2006/relationships/worksheet" Target="/xl/worksheets/sheet1.xml" Id="Ra8474d01112a4ec1" /><Relationship Type="http://schemas.openxmlformats.org/officeDocument/2006/relationships/worksheet" Target="/xl/worksheets/sheet2.xml" Id="Rd712689a24a24635" /><Relationship Type="http://schemas.openxmlformats.org/officeDocument/2006/relationships/worksheet" Target="/xl/worksheets/sheet3.xml" Id="Ra967ff1ed79447c1" /><Relationship Type="http://schemas.openxmlformats.org/officeDocument/2006/relationships/worksheet" Target="/xl/worksheets/sheet4.xml" Id="R4666b27106d74b8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42" customHeight="1">
      <x:c r="A1" s="4" t="str">
        <x:v>企業禮品套組料表｜2027-v1</x:v>
      </x:c>
      <x:c r="B1" s="4"/>
      <x:c r="C1" s="4"/>
      <x:c r="D1" s="4"/>
      <x:c r="E1" s="4"/>
      <x:c r="F1" s="4"/>
      <x:c r="G1" s="4"/>
      <x:c r="H1" s="4"/>
    </x:row>
    <x:row r="2" ht="38" customHeight="1">
      <x:c r="A2" s="3" t="str">
        <x:v>虛構範例｜查核日期2026-10-28｜不構成投產核准</x:v>
      </x:c>
      <x:c r="B2" s="3"/>
      <x:c r="C2" s="3"/>
      <x:c r="D2" s="3"/>
      <x:c r="E2" s="3"/>
      <x:c r="F2" s="3"/>
      <x:c r="G2" s="3"/>
      <x:c r="H2" s="3"/>
    </x:row>
    <x:row r="3" ht="32" customHeight="1">
      <x:c r="A3" s="3"/>
      <x:c r="B3" s="3"/>
      <x:c r="C3" s="3"/>
      <x:c r="D3" s="3"/>
      <x:c r="E3" s="3"/>
      <x:c r="F3" s="3"/>
      <x:c r="G3" s="3"/>
      <x:c r="H3" s="3"/>
    </x:row>
    <x:row r="4" ht="66" customHeight="1">
      <x:c r="A4" s="5" t="str">
        <x:v>用途</x:v>
      </x:c>
      <x:c r="B4" s="5" t="str">
        <x:v>投產前展開組件用量，並比較基準與提案單價。變更前保存已簽核、具日期的唯讀副本。</x:v>
      </x:c>
      <x:c r="C4" s="5"/>
      <x:c r="D4" s="5"/>
      <x:c r="E4" s="5"/>
      <x:c r="F4" s="5"/>
      <x:c r="G4" s="5"/>
      <x:c r="H4" s="5"/>
    </x:row>
    <x:row r="5" ht="66" customHeight="1">
      <x:c r="A5" s="6" t="str">
        <x:v>開始</x:v>
      </x:c>
      <x:c r="B5" s="6" t="str">
        <x:v>替換三列虛構資料；未使用的列須整列清空。組件代碼不可重複。套組數量是成品組數，不是各組件件數相加。</x:v>
      </x:c>
      <x:c r="C5" s="6"/>
      <x:c r="D5" s="6"/>
      <x:c r="E5" s="6"/>
      <x:c r="F5" s="6"/>
      <x:c r="G5" s="6"/>
      <x:c r="H5" s="6"/>
    </x:row>
    <x:row r="6" ht="66" customHeight="1">
      <x:c r="A6" s="5" t="str">
        <x:v>數量</x:v>
      </x:c>
      <x:c r="B6" s="5" t="str">
        <x:v>需求件數＝套組數×每組用量÷可用良率，再向上取整數。採購件數＝需求件數減已查證可用庫存，最低為零。良率由負責人估算，不是業界基準。</x:v>
      </x:c>
      <x:c r="C6" s="5"/>
      <x:c r="D6" s="5"/>
      <x:c r="E6" s="5"/>
      <x:c r="F6" s="5"/>
      <x:c r="G6" s="5"/>
      <x:c r="H6" s="5"/>
    </x:row>
    <x:row r="7" ht="66" customHeight="1">
      <x:c r="A7" s="6" t="str">
        <x:v>單位</x:v>
      </x:c>
      <x:c r="B7" s="6" t="str">
        <x:v>僅適用整件。整箱報價先換算單件；連續材料或多層組裝另建適當模型。跨款式共用庫存必須在外部登記分配。</x:v>
      </x:c>
      <x:c r="C7" s="6"/>
      <x:c r="D7" s="6"/>
      <x:c r="E7" s="6"/>
      <x:c r="F7" s="6"/>
      <x:c r="G7" s="6"/>
      <x:c r="H7" s="6"/>
    </x:row>
    <x:row r="8" ht="66" customHeight="1">
      <x:c r="A8" s="5" t="str">
        <x:v>成本</x:v>
      </x:c>
      <x:c r="B8" s="5" t="str">
        <x:v>兩個單價情境皆使用目前採購件數，只分離價格影響，不代表完整歷史數量變更。數量或良率改版時，另存原簽核檔比較。</x:v>
      </x:c>
      <x:c r="C8" s="5"/>
      <x:c r="D8" s="5"/>
      <x:c r="E8" s="5"/>
      <x:c r="F8" s="5"/>
      <x:c r="G8" s="5"/>
      <x:c r="H8" s="5"/>
    </x:row>
    <x:row r="9" ht="66" customHeight="1">
      <x:c r="A9" s="6" t="str">
        <x:v>排除項目</x:v>
      </x:c>
      <x:c r="B9" s="6" t="str">
        <x:v>合計不含組裝工資、開版、運費、稅及關稅。請在核准預算另列；不得把本表合計稱為到岸成本。</x:v>
      </x:c>
      <x:c r="C9" s="6"/>
      <x:c r="D9" s="6"/>
      <x:c r="E9" s="6"/>
      <x:c r="F9" s="6"/>
      <x:c r="G9" s="6"/>
      <x:c r="H9" s="6"/>
    </x:row>
    <x:row r="10" ht="66" customHeight="1">
      <x:c r="A10" s="5" t="str">
        <x:v>零與空白</x:v>
      </x:c>
      <x:c r="B10" s="5" t="str">
        <x:v>套組數為零，需求及採購均為零。必要數值空白或負數時暫停。零單價須有供應商證據，不代表未填報價。</x:v>
      </x:c>
      <x:c r="C10" s="5"/>
      <x:c r="D10" s="5"/>
      <x:c r="E10" s="5"/>
      <x:c r="F10" s="5"/>
      <x:c r="G10" s="5"/>
      <x:c r="H10" s="5"/>
    </x:row>
    <x:row r="11" ht="66" customHeight="1">
      <x:c r="A11" s="6" t="str">
        <x:v>簽核</x:v>
      </x:c>
      <x:c r="B11" s="6" t="str">
        <x:v>變更紀錄必填新舊版本、樣品與權利及報價證據、品牌及財務簽核編號，以及確認交期與可用天數。這些是人工紀錄，不是電子簽章。</x:v>
      </x:c>
      <x:c r="C11" s="6"/>
      <x:c r="D11" s="6"/>
      <x:c r="E11" s="6"/>
      <x:c r="F11" s="6"/>
      <x:c r="G11" s="6"/>
      <x:c r="H11" s="6"/>
    </x:row>
    <x:row r="12" ht="66" customHeight="1">
      <x:c r="A12" s="5" t="str">
        <x:v>放行</x:v>
      </x:c>
      <x:c r="B12" s="5" t="str">
        <x:v>所有暫停解除後才可送審。另行實體檢查樣品、包裝適配與目的地義務。公式不核准投產。</x:v>
      </x:c>
      <x:c r="C12" s="5"/>
      <x:c r="D12" s="5"/>
      <x:c r="E12" s="5"/>
      <x:c r="F12" s="5"/>
      <x:c r="G12" s="5"/>
      <x:c r="H12" s="5"/>
    </x:row>
    <x:row r="13" ht="66" customHeight="1">
      <x:c r="A13" s="6" t="str">
        <x:v>容量</x:v>
      </x:c>
      <x:c r="B13" s="6" t="str">
        <x:v>最多十列。擴充前須同步修改公式並測試。不同款式分檔，共用分配帳防止重複扣用庫存。</x:v>
      </x:c>
      <x:c r="C13" s="6"/>
      <x:c r="D13" s="6"/>
      <x:c r="E13" s="6"/>
      <x:c r="F13" s="6"/>
      <x:c r="G13" s="6"/>
      <x:c r="H13" s="6"/>
    </x:row>
    <x:row r="14" ht="66" customHeight="1">
      <x:c r="A14" s="5" t="str">
        <x:v>版本</x:v>
      </x:c>
      <x:c r="B14" s="5" t="str">
        <x:v>2027-v1是規劃版名，方法與來源查核日期2026-10-28。價格、數量、版本及簽核均為虛構示例。</x:v>
      </x:c>
      <x:c r="C14" s="5"/>
      <x:c r="D14" s="5"/>
      <x:c r="E14" s="5"/>
      <x:c r="F14" s="5"/>
      <x:c r="G14" s="5"/>
      <x:c r="H14" s="5"/>
    </x:row>
    <x:row r="15" ht="66" customHeight="1">
      <x:c r="A15" s="6" t="str">
        <x:v>來源</x:v>
      </x:c>
      <x:c r="B15" s="6" t="str">
        <x:v>Microsoft Learn物料清單與配方：https://learn.microsoft.com/zh-tw/dynamics365/supply-chain/production-control/bill-of-material-bom 。僅供定義參考，不構成系統整合。</x:v>
      </x:c>
      <x:c r="C15" s="6"/>
      <x:c r="D15" s="6"/>
      <x:c r="E15" s="6"/>
      <x:c r="F15" s="6"/>
      <x:c r="G15" s="6"/>
      <x:c r="H15" s="6"/>
    </x:row>
    <x:row r="16" ht="66" customHeight="1">
      <x:c r="A16" s="5" t="str">
        <x:v>方法</x:v>
      </x:c>
      <x:c r="B16" s="5" t="str">
        <x:v>本表是原創作業模型。Giftpack企業方案：https://giftpack.ai/enterprise/ 。不宣稱原生匯入、庫存保留或自動核准功能。</x:v>
      </x:c>
      <x:c r="C16" s="5"/>
      <x:c r="D16" s="5"/>
      <x:c r="E16" s="5"/>
      <x:c r="F16" s="5"/>
      <x:c r="G16" s="5"/>
      <x:c r="H16" s="5"/>
    </x:row>
    <x:row r="17" ht="66" customHeight="1">
      <x:c r="A17" s="6" t="str">
        <x:v>檢查</x:v>
      </x:c>
      <x:c r="B17" s="6" t="str">
        <x:v>情境檢查含可重算的邊界案例；製作時亦變更實際料表及變更紀錄、重算比對後還原。使用前仍須在實際試算表軟體複驗。</x:v>
      </x:c>
      <x:c r="C17" s="6"/>
      <x:c r="D17" s="6"/>
      <x:c r="E17" s="6"/>
      <x:c r="F17" s="6"/>
      <x:c r="G17" s="6"/>
      <x:c r="H17" s="6"/>
    </x:row>
    <x:row r="18" ht="32" customHeight="1">
      <x:c r="A18" s="3"/>
      <x:c r="B18" s="3"/>
      <x:c r="C18" s="3"/>
      <x:c r="D18" s="3"/>
      <x:c r="E18" s="3"/>
      <x:c r="F18" s="3"/>
      <x:c r="G18" s="3"/>
      <x:c r="H18" s="3"/>
    </x:row>
    <x:row r="19" ht="32" customHeight="1">
      <x:c r="A19" s="3"/>
      <x:c r="B19" s="3"/>
      <x:c r="C19" s="3"/>
      <x:c r="D19" s="3"/>
      <x:c r="E19" s="3"/>
      <x:c r="F19" s="3"/>
      <x:c r="G19" s="3"/>
      <x:c r="H19" s="3"/>
    </x:row>
    <x:row r="20" ht="32" customHeight="1">
      <x:c r="A20" s="3"/>
      <x:c r="B20" s="3"/>
      <x:c r="C20" s="3"/>
      <x:c r="D20" s="3"/>
      <x:c r="E20" s="3"/>
      <x:c r="F20" s="3"/>
      <x:c r="G20" s="3"/>
      <x:c r="H20" s="3"/>
    </x:row>
    <x:row r="21" ht="32" customHeight="1">
      <x:c r="A21" s="3"/>
      <x:c r="B21" s="3"/>
      <x:c r="C21" s="3"/>
      <x:c r="D21" s="3"/>
      <x:c r="E21" s="3"/>
      <x:c r="F21" s="3"/>
      <x:c r="G21" s="3"/>
      <x:c r="H21" s="3"/>
    </x:row>
    <x:row r="22" ht="32" customHeight="1">
      <x:c r="A22" s="3"/>
      <x:c r="B22" s="3"/>
      <x:c r="C22" s="3"/>
      <x:c r="D22" s="3"/>
      <x:c r="E22" s="3"/>
      <x:c r="F22" s="3"/>
      <x:c r="G22" s="3"/>
      <x:c r="H22" s="3"/>
    </x:row>
    <x:row r="23" ht="32" customHeight="1">
      <x:c r="A23" s="3"/>
      <x:c r="B23" s="3"/>
      <x:c r="C23" s="3"/>
      <x:c r="D23" s="3"/>
      <x:c r="E23" s="3"/>
      <x:c r="F23" s="3"/>
      <x:c r="G23" s="3"/>
      <x:c r="H23" s="3"/>
    </x:row>
    <x:row r="24" ht="32" customHeight="1">
      <x:c r="A24" s="3"/>
      <x:c r="B24" s="3"/>
      <x:c r="C24" s="3"/>
      <x:c r="D24" s="3"/>
      <x:c r="E24" s="3"/>
      <x:c r="F24" s="3"/>
      <x:c r="G24" s="3"/>
      <x:c r="H24" s="3"/>
    </x:row>
    <x:row r="25" ht="32" customHeight="1">
      <x:c r="A25" s="3"/>
      <x:c r="B25" s="3"/>
      <x:c r="C25" s="3"/>
      <x:c r="D25" s="3"/>
      <x:c r="E25" s="3"/>
      <x:c r="F25" s="3"/>
      <x:c r="G25" s="3"/>
      <x:c r="H25" s="3"/>
    </x:row>
    <x:row r="26" ht="32" customHeight="1">
      <x:c r="A26" s="3"/>
      <x:c r="B26" s="3"/>
      <x:c r="C26" s="3"/>
      <x:c r="D26" s="3"/>
      <x:c r="E26" s="3"/>
      <x:c r="F26" s="3"/>
      <x:c r="G26" s="3"/>
      <x:c r="H26" s="3"/>
    </x:row>
    <x:row r="27" ht="32" customHeight="1">
      <x:c r="A27" s="3"/>
      <x:c r="B27" s="3"/>
      <x:c r="C27" s="3"/>
      <x:c r="D27" s="3"/>
      <x:c r="E27" s="3"/>
      <x:c r="F27" s="3"/>
      <x:c r="G27" s="3"/>
      <x:c r="H27" s="3"/>
    </x:row>
    <x:row r="28" ht="32" customHeight="1">
      <x:c r="A28" s="3"/>
      <x:c r="B28" s="3"/>
      <x:c r="C28" s="3"/>
      <x:c r="D28" s="3"/>
      <x:c r="E28" s="3"/>
      <x:c r="F28" s="3"/>
      <x:c r="G28" s="3"/>
      <x:c r="H28" s="3"/>
    </x:row>
    <x:row r="29" ht="32" customHeight="1">
      <x:c r="A29" s="3"/>
      <x:c r="B29" s="3"/>
      <x:c r="C29" s="3"/>
      <x:c r="D29" s="3"/>
      <x:c r="E29" s="3"/>
      <x:c r="F29" s="3"/>
      <x:c r="G29" s="3"/>
      <x:c r="H29" s="3"/>
    </x:row>
    <x:row r="30" ht="32" customHeight="1">
      <x:c r="A30" s="3"/>
      <x:c r="B30" s="3"/>
      <x:c r="C30" s="3"/>
      <x:c r="D30" s="3"/>
      <x:c r="E30" s="3"/>
      <x:c r="F30" s="3"/>
      <x:c r="G30" s="3"/>
      <x:c r="H30" s="3"/>
    </x:row>
    <x:row r="31" ht="32" customHeight="1">
      <x:c r="A31" s="3"/>
      <x:c r="B31" s="3"/>
      <x:c r="C31" s="3"/>
      <x:c r="D31" s="3"/>
      <x:c r="E31" s="3"/>
      <x:c r="F31" s="3"/>
      <x:c r="G31" s="3"/>
      <x:c r="H31" s="3"/>
    </x:row>
    <x:row r="32" ht="32" customHeight="1">
      <x:c r="A32" s="3"/>
      <x:c r="B32" s="3"/>
      <x:c r="C32" s="3"/>
      <x:c r="D32" s="3"/>
      <x:c r="E32" s="3"/>
      <x:c r="F32" s="3"/>
      <x:c r="G32" s="3"/>
      <x:c r="H32" s="3"/>
    </x:row>
    <x:row r="33" ht="32" customHeight="1">
      <x:c r="A33" s="3"/>
      <x:c r="B33" s="3"/>
      <x:c r="C33" s="3"/>
      <x:c r="D33" s="3"/>
      <x:c r="E33" s="3"/>
      <x:c r="F33" s="3"/>
      <x:c r="G33" s="3"/>
      <x:c r="H33" s="3"/>
    </x:row>
    <x:row r="34" ht="32" customHeight="1">
      <x:c r="A34" s="3"/>
      <x:c r="B34" s="3"/>
      <x:c r="C34" s="3"/>
      <x:c r="D34" s="3"/>
      <x:c r="E34" s="3"/>
      <x:c r="F34" s="3"/>
      <x:c r="G34" s="3"/>
      <x:c r="H34" s="3"/>
    </x:row>
    <x:row r="35" ht="32" customHeight="1">
      <x:c r="A35" s="3"/>
      <x:c r="B35" s="3"/>
      <x:c r="C35" s="3"/>
      <x:c r="D35" s="3"/>
      <x:c r="E35" s="3"/>
      <x:c r="F35" s="3"/>
      <x:c r="G35" s="3"/>
      <x:c r="H35" s="3"/>
    </x:row>
    <x:row r="36" ht="32" customHeight="1">
      <x:c r="A36" s="3"/>
      <x:c r="B36" s="3"/>
      <x:c r="C36" s="3"/>
      <x:c r="D36" s="3"/>
      <x:c r="E36" s="3"/>
      <x:c r="F36" s="3"/>
      <x:c r="G36" s="3"/>
      <x:c r="H36" s="3"/>
    </x:row>
    <x:row r="37" ht="32" customHeight="1">
      <x:c r="A37" s="3"/>
      <x:c r="B37" s="3"/>
      <x:c r="C37" s="3"/>
      <x:c r="D37" s="3"/>
      <x:c r="E37" s="3"/>
      <x:c r="F37" s="3"/>
      <x:c r="G37" s="3"/>
      <x:c r="H37" s="3"/>
    </x:row>
    <x:row r="38" ht="32" customHeight="1">
      <x:c r="A38" s="3"/>
      <x:c r="B38" s="3"/>
      <x:c r="C38" s="3"/>
      <x:c r="D38" s="3"/>
      <x:c r="E38" s="3"/>
      <x:c r="F38" s="3"/>
      <x:c r="G38" s="3"/>
      <x:c r="H38" s="3"/>
    </x:row>
    <x:row r="39" ht="32" customHeight="1">
      <x:c r="A39" s="3"/>
      <x:c r="B39" s="3"/>
      <x:c r="C39" s="3"/>
      <x:c r="D39" s="3"/>
      <x:c r="E39" s="3"/>
      <x:c r="F39" s="3"/>
      <x:c r="G39" s="3"/>
      <x:c r="H39" s="3"/>
    </x:row>
    <x:row r="40" ht="32" customHeight="1">
      <x:c r="A40" s="3"/>
      <x:c r="B40" s="3"/>
      <x:c r="C40" s="3"/>
      <x:c r="D40" s="3"/>
      <x:c r="E40" s="3"/>
      <x:c r="F40" s="3"/>
      <x:c r="G40" s="3"/>
      <x:c r="H40" s="3"/>
    </x:row>
  </x:sheetData>
  <x:mergeCells>
    <x:mergeCell ref="A1:H1"/>
    <x:mergeCell ref="A2:H2"/>
    <x:mergeCell ref="B4:H4"/>
    <x:mergeCell ref="B5:H5"/>
    <x:mergeCell ref="B6:H6"/>
    <x:mergeCell ref="B7:H7"/>
    <x:mergeCell ref="B8:H8"/>
    <x:mergeCell ref="B9:H9"/>
    <x:mergeCell ref="B10:H10"/>
    <x:mergeCell ref="B11:H11"/>
    <x:mergeCell ref="B12:H12"/>
    <x:mergeCell ref="B13:H13"/>
    <x:mergeCell ref="B14:H14"/>
    <x:mergeCell ref="B15:H15"/>
    <x:mergeCell ref="B16:H16"/>
    <x:mergeCell ref="B17:H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42" customHeight="1">
      <x:c r="A1" s="4" t="str">
        <x:v>企業禮品套組料表｜2027-v1</x:v>
      </x:c>
      <x:c r="B1" s="4"/>
      <x:c r="C1" s="4"/>
      <x:c r="D1" s="4"/>
      <x:c r="E1" s="4"/>
      <x:c r="F1" s="4"/>
      <x:c r="G1" s="4"/>
      <x:c r="H1" s="4"/>
    </x:row>
    <x:row r="2" ht="38" customHeight="1">
      <x:c r="A2" s="3" t="str">
        <x:v>虛構範例｜查核日期2026-10-28｜不構成投產核准</x:v>
      </x:c>
      <x:c r="B2" s="3"/>
      <x:c r="C2" s="3"/>
      <x:c r="D2" s="3"/>
      <x:c r="E2" s="3"/>
      <x:c r="F2" s="3"/>
      <x:c r="G2" s="3"/>
      <x:c r="H2" s="3"/>
    </x:row>
    <x:row r="3" ht="32" customHeight="1">
      <x:c r="A3" s="3"/>
      <x:c r="B3" s="3"/>
      <x:c r="C3" s="3"/>
      <x:c r="D3" s="3"/>
      <x:c r="E3" s="3"/>
      <x:c r="F3" s="3"/>
      <x:c r="G3" s="3"/>
      <x:c r="H3" s="3"/>
    </x:row>
    <x:row r="4" ht="32" customHeight="1">
      <x:c r="A4" s="3" t="str">
        <x:v>套組數量</x:v>
      </x:c>
      <x:c r="B4" s="7" t="n">
        <x:v>500</x:v>
      </x:c>
      <x:c r="C4" s="3" t="str">
        <x:v>幣別</x:v>
      </x:c>
      <x:c r="D4" s="7" t="str">
        <x:v>TWD</x:v>
      </x:c>
      <x:c r="E4" s="3" t="str">
        <x:v>版本</x:v>
      </x:c>
      <x:c r="F4" s="7" t="str">
        <x:v>R1</x:v>
      </x:c>
      <x:c r="G4" s="3" t="str"/>
      <x:c r="H4" s="3" t="str"/>
    </x:row>
    <x:row r="5" ht="32" customHeight="1">
      <x:c r="A5" s="3"/>
      <x:c r="B5" s="3"/>
      <x:c r="C5" s="3"/>
      <x:c r="D5" s="3"/>
      <x:c r="E5" s="3"/>
      <x:c r="F5" s="3"/>
      <x:c r="G5" s="3"/>
      <x:c r="H5" s="3"/>
    </x:row>
    <x:row r="6" ht="58" customHeight="1">
      <x:c r="A6" s="9" t="str">
        <x:v>品項代碼</x:v>
      </x:c>
      <x:c r="B6" s="9" t="str">
        <x:v>組件名稱</x:v>
      </x:c>
      <x:c r="C6" s="9" t="str">
        <x:v>每組用量</x:v>
      </x:c>
      <x:c r="D6" s="9" t="str">
        <x:v>可用良率</x:v>
      </x:c>
      <x:c r="E6" s="9" t="str">
        <x:v>可用庫存</x:v>
      </x:c>
      <x:c r="F6" s="9" t="str">
        <x:v>需求件數</x:v>
      </x:c>
      <x:c r="G6" s="9" t="str">
        <x:v>採購件數</x:v>
      </x:c>
      <x:c r="H6" s="9" t="str">
        <x:v>輸入檢查</x:v>
      </x:c>
    </x:row>
    <x:row r="7" ht="32" customHeight="1">
      <x:c r="A7" s="7" t="str">
        <x:v>BTL-01</x:v>
      </x:c>
      <x:c r="B7" s="7" t="str">
        <x:v>水瓶</x:v>
      </x:c>
      <x:c r="C7" s="7" t="n">
        <x:v>1</x:v>
      </x:c>
      <x:c r="D7" s="10" t="n">
        <x:v>0.98</x:v>
      </x:c>
      <x:c r="E7" s="7" t="n">
        <x:v>11</x:v>
      </x:c>
      <x:c r="F7" s="12" t="n">
        <x:f>IF(H7="有效",ROUNDUP($B$4*C7/D7,0),"")</x:f>
        <x:v>511</x:v>
      </x:c>
      <x:c r="G7" s="12" t="n">
        <x:f>IF(H7="有效",MAX(0,F7-E7),"")</x:f>
        <x:v>500</x:v>
      </x:c>
      <x:c r="H7" s="12" t="str">
        <x:f>IF(A7="",IF(COUNTBLANK(B7:E7)=4,"","暫停"),IF(IFERROR(AND(COUNT($B$4,C7:E7)=4,$B$4&gt;=0,MOD($B$4,1)=0,C7&gt;0,MOD(C7,1)=0,D7&gt;0,D7&lt;=1,E7&gt;=0,MOD(E7,1)=0,B7&lt;&gt;"",$D$4&lt;&gt;"",$F$4&lt;&gt;"",COUNTIF($A$7:$A$16,A7)=1),FALSE),"有效","暫停"))</x:f>
        <x:v>有效</x:v>
      </x:c>
    </x:row>
    <x:row r="8" ht="32" customHeight="1">
      <x:c r="A8" s="7" t="str">
        <x:v>NTB-01</x:v>
      </x:c>
      <x:c r="B8" s="7" t="str">
        <x:v>筆記本</x:v>
      </x:c>
      <x:c r="C8" s="7" t="n">
        <x:v>1</x:v>
      </x:c>
      <x:c r="D8" s="10" t="n">
        <x:v>1</x:v>
      </x:c>
      <x:c r="E8" s="7" t="n">
        <x:v>0</x:v>
      </x:c>
      <x:c r="F8" s="12" t="n">
        <x:f>IF(H8="有效",ROUNDUP($B$4*C8/D8,0),"")</x:f>
        <x:v>500</x:v>
      </x:c>
      <x:c r="G8" s="12" t="n">
        <x:f>IF(H8="有效",MAX(0,F8-E8),"")</x:f>
        <x:v>500</x:v>
      </x:c>
      <x:c r="H8" s="12" t="str">
        <x:f>IF(A8="",IF(COUNTBLANK(B8:E8)=4,"","暫停"),IF(IFERROR(AND(COUNT($B$4,C8:E8)=4,$B$4&gt;=0,MOD($B$4,1)=0,C8&gt;0,MOD(C8,1)=0,D8&gt;0,D8&lt;=1,E8&gt;=0,MOD(E8,1)=0,B8&lt;&gt;"",$D$4&lt;&gt;"",$F$4&lt;&gt;"",COUNTIF($A$7:$A$16,A8)=1),FALSE),"有效","暫停"))</x:f>
        <x:v>有效</x:v>
      </x:c>
    </x:row>
    <x:row r="9" ht="32" customHeight="1">
      <x:c r="A9" s="7" t="str">
        <x:v>BOX-01</x:v>
      </x:c>
      <x:c r="B9" s="7" t="str">
        <x:v>外盒</x:v>
      </x:c>
      <x:c r="C9" s="7" t="n">
        <x:v>1</x:v>
      </x:c>
      <x:c r="D9" s="10" t="n">
        <x:v>1</x:v>
      </x:c>
      <x:c r="E9" s="7" t="n">
        <x:v>0</x:v>
      </x:c>
      <x:c r="F9" s="12" t="n">
        <x:f>IF(H9="有效",ROUNDUP($B$4*C9/D9,0),"")</x:f>
        <x:v>500</x:v>
      </x:c>
      <x:c r="G9" s="12" t="n">
        <x:f>IF(H9="有效",MAX(0,F9-E9),"")</x:f>
        <x:v>500</x:v>
      </x:c>
      <x:c r="H9" s="12" t="str">
        <x:f>IF(A9="",IF(COUNTBLANK(B9:E9)=4,"","暫停"),IF(IFERROR(AND(COUNT($B$4,C9:E9)=4,$B$4&gt;=0,MOD($B$4,1)=0,C9&gt;0,MOD(C9,1)=0,D9&gt;0,D9&lt;=1,E9&gt;=0,MOD(E9,1)=0,B9&lt;&gt;"",$D$4&lt;&gt;"",$F$4&lt;&gt;"",COUNTIF($A$7:$A$16,A9)=1),FALSE),"有效","暫停"))</x:f>
        <x:v>有效</x:v>
      </x:c>
    </x:row>
    <x:row r="10" ht="32" customHeight="1">
      <x:c r="A10" s="7" t="str"/>
      <x:c r="B10" s="7" t="str"/>
      <x:c r="C10" s="7" t="str"/>
      <x:c r="D10" s="10" t="str"/>
      <x:c r="E10" s="7" t="str"/>
      <x:c r="F10" s="12" t="str">
        <x:f>IF(H10="有效",ROUNDUP($B$4*C10/D10,0),"")</x:f>
      </x:c>
      <x:c r="G10" s="12" t="str">
        <x:f>IF(H10="有效",MAX(0,F10-E10),"")</x:f>
      </x:c>
      <x:c r="H10" s="12" t="str">
        <x:f>IF(A10="",IF(COUNTBLANK(B10:E10)=4,"","暫停"),IF(IFERROR(AND(COUNT($B$4,C10:E10)=4,$B$4&gt;=0,MOD($B$4,1)=0,C10&gt;0,MOD(C10,1)=0,D10&gt;0,D10&lt;=1,E10&gt;=0,MOD(E10,1)=0,B10&lt;&gt;"",$D$4&lt;&gt;"",$F$4&lt;&gt;"",COUNTIF($A$7:$A$16,A10)=1),FALSE),"有效","暫停"))</x:f>
      </x:c>
    </x:row>
    <x:row r="11" ht="32" customHeight="1">
      <x:c r="A11" s="7" t="str"/>
      <x:c r="B11" s="7" t="str"/>
      <x:c r="C11" s="7" t="str"/>
      <x:c r="D11" s="10" t="str"/>
      <x:c r="E11" s="7" t="str"/>
      <x:c r="F11" s="12" t="str">
        <x:f>IF(H11="有效",ROUNDUP($B$4*C11/D11,0),"")</x:f>
      </x:c>
      <x:c r="G11" s="12" t="str">
        <x:f>IF(H11="有效",MAX(0,F11-E11),"")</x:f>
      </x:c>
      <x:c r="H11" s="12" t="str">
        <x:f>IF(A11="",IF(COUNTBLANK(B11:E11)=4,"","暫停"),IF(IFERROR(AND(COUNT($B$4,C11:E11)=4,$B$4&gt;=0,MOD($B$4,1)=0,C11&gt;0,MOD(C11,1)=0,D11&gt;0,D11&lt;=1,E11&gt;=0,MOD(E11,1)=0,B11&lt;&gt;"",$D$4&lt;&gt;"",$F$4&lt;&gt;"",COUNTIF($A$7:$A$16,A11)=1),FALSE),"有效","暫停"))</x:f>
      </x:c>
    </x:row>
    <x:row r="12" ht="32" customHeight="1">
      <x:c r="A12" s="7" t="str"/>
      <x:c r="B12" s="7" t="str"/>
      <x:c r="C12" s="7" t="str"/>
      <x:c r="D12" s="10" t="str"/>
      <x:c r="E12" s="7" t="str"/>
      <x:c r="F12" s="12" t="str">
        <x:f>IF(H12="有效",ROUNDUP($B$4*C12/D12,0),"")</x:f>
      </x:c>
      <x:c r="G12" s="12" t="str">
        <x:f>IF(H12="有效",MAX(0,F12-E12),"")</x:f>
      </x:c>
      <x:c r="H12" s="12" t="str">
        <x:f>IF(A12="",IF(COUNTBLANK(B12:E12)=4,"","暫停"),IF(IFERROR(AND(COUNT($B$4,C12:E12)=4,$B$4&gt;=0,MOD($B$4,1)=0,C12&gt;0,MOD(C12,1)=0,D12&gt;0,D12&lt;=1,E12&gt;=0,MOD(E12,1)=0,B12&lt;&gt;"",$D$4&lt;&gt;"",$F$4&lt;&gt;"",COUNTIF($A$7:$A$16,A12)=1),FALSE),"有效","暫停"))</x:f>
      </x:c>
    </x:row>
    <x:row r="13" ht="32" customHeight="1">
      <x:c r="A13" s="7" t="str"/>
      <x:c r="B13" s="7" t="str"/>
      <x:c r="C13" s="7" t="str"/>
      <x:c r="D13" s="10" t="str"/>
      <x:c r="E13" s="7" t="str"/>
      <x:c r="F13" s="12" t="str">
        <x:f>IF(H13="有效",ROUNDUP($B$4*C13/D13,0),"")</x:f>
      </x:c>
      <x:c r="G13" s="12" t="str">
        <x:f>IF(H13="有效",MAX(0,F13-E13),"")</x:f>
      </x:c>
      <x:c r="H13" s="12" t="str">
        <x:f>IF(A13="",IF(COUNTBLANK(B13:E13)=4,"","暫停"),IF(IFERROR(AND(COUNT($B$4,C13:E13)=4,$B$4&gt;=0,MOD($B$4,1)=0,C13&gt;0,MOD(C13,1)=0,D13&gt;0,D13&lt;=1,E13&gt;=0,MOD(E13,1)=0,B13&lt;&gt;"",$D$4&lt;&gt;"",$F$4&lt;&gt;"",COUNTIF($A$7:$A$16,A13)=1),FALSE),"有效","暫停"))</x:f>
      </x:c>
    </x:row>
    <x:row r="14" ht="32" customHeight="1">
      <x:c r="A14" s="7" t="str"/>
      <x:c r="B14" s="7" t="str"/>
      <x:c r="C14" s="7" t="str"/>
      <x:c r="D14" s="10" t="str"/>
      <x:c r="E14" s="7" t="str"/>
      <x:c r="F14" s="12" t="str">
        <x:f>IF(H14="有效",ROUNDUP($B$4*C14/D14,0),"")</x:f>
      </x:c>
      <x:c r="G14" s="12" t="str">
        <x:f>IF(H14="有效",MAX(0,F14-E14),"")</x:f>
      </x:c>
      <x:c r="H14" s="12" t="str">
        <x:f>IF(A14="",IF(COUNTBLANK(B14:E14)=4,"","暫停"),IF(IFERROR(AND(COUNT($B$4,C14:E14)=4,$B$4&gt;=0,MOD($B$4,1)=0,C14&gt;0,MOD(C14,1)=0,D14&gt;0,D14&lt;=1,E14&gt;=0,MOD(E14,1)=0,B14&lt;&gt;"",$D$4&lt;&gt;"",$F$4&lt;&gt;"",COUNTIF($A$7:$A$16,A14)=1),FALSE),"有效","暫停"))</x:f>
      </x:c>
    </x:row>
    <x:row r="15" ht="32" customHeight="1">
      <x:c r="A15" s="7" t="str"/>
      <x:c r="B15" s="7" t="str"/>
      <x:c r="C15" s="7" t="str"/>
      <x:c r="D15" s="10" t="str"/>
      <x:c r="E15" s="7" t="str"/>
      <x:c r="F15" s="12" t="str">
        <x:f>IF(H15="有效",ROUNDUP($B$4*C15/D15,0),"")</x:f>
      </x:c>
      <x:c r="G15" s="12" t="str">
        <x:f>IF(H15="有效",MAX(0,F15-E15),"")</x:f>
      </x:c>
      <x:c r="H15" s="12" t="str">
        <x:f>IF(A15="",IF(COUNTBLANK(B15:E15)=4,"","暫停"),IF(IFERROR(AND(COUNT($B$4,C15:E15)=4,$B$4&gt;=0,MOD($B$4,1)=0,C15&gt;0,MOD(C15,1)=0,D15&gt;0,D15&lt;=1,E15&gt;=0,MOD(E15,1)=0,B15&lt;&gt;"",$D$4&lt;&gt;"",$F$4&lt;&gt;"",COUNTIF($A$7:$A$16,A15)=1),FALSE),"有效","暫停"))</x:f>
      </x:c>
    </x:row>
    <x:row r="16" ht="32" customHeight="1">
      <x:c r="A16" s="7" t="str"/>
      <x:c r="B16" s="7" t="str"/>
      <x:c r="C16" s="7" t="str"/>
      <x:c r="D16" s="10" t="str"/>
      <x:c r="E16" s="7" t="str"/>
      <x:c r="F16" s="12" t="str">
        <x:f>IF(H16="有效",ROUNDUP($B$4*C16/D16,0),"")</x:f>
      </x:c>
      <x:c r="G16" s="12" t="str">
        <x:f>IF(H16="有效",MAX(0,F16-E16),"")</x:f>
      </x:c>
      <x:c r="H16" s="12" t="str">
        <x:f>IF(A16="",IF(COUNTBLANK(B16:E16)=4,"","暫停"),IF(IFERROR(AND(COUNT($B$4,C16:E16)=4,$B$4&gt;=0,MOD($B$4,1)=0,C16&gt;0,MOD(C16,1)=0,D16&gt;0,D16&lt;=1,E16&gt;=0,MOD(E16,1)=0,B16&lt;&gt;"",$D$4&lt;&gt;"",$F$4&lt;&gt;"",COUNTIF($A$7:$A$16,A16)=1),FALSE),"有效","暫停"))</x:f>
      </x:c>
    </x:row>
    <x:row r="17" ht="32" customHeight="1">
      <x:c r="A17" s="3"/>
      <x:c r="B17" s="3"/>
      <x:c r="C17" s="3"/>
      <x:c r="D17" s="3"/>
      <x:c r="E17" s="3"/>
      <x:c r="F17" s="3"/>
      <x:c r="G17" s="3"/>
      <x:c r="H17" s="3"/>
    </x:row>
    <x:row r="18" ht="32" customHeight="1">
      <x:c r="A18" s="3"/>
      <x:c r="B18" s="3"/>
      <x:c r="C18" s="3"/>
      <x:c r="D18" s="3"/>
      <x:c r="E18" s="3"/>
      <x:c r="F18" s="3"/>
      <x:c r="G18" s="3"/>
      <x:c r="H18" s="3"/>
    </x:row>
    <x:row r="19" ht="32" customHeight="1">
      <x:c r="A19" s="3"/>
      <x:c r="B19" s="3"/>
      <x:c r="C19" s="3"/>
      <x:c r="D19" s="3"/>
      <x:c r="E19" s="3"/>
      <x:c r="F19" s="3"/>
      <x:c r="G19" s="3"/>
      <x:c r="H19" s="3"/>
    </x:row>
    <x:row r="20" ht="32" customHeight="1">
      <x:c r="A20" s="3"/>
      <x:c r="B20" s="3"/>
      <x:c r="C20" s="3"/>
      <x:c r="D20" s="3"/>
      <x:c r="E20" s="3"/>
      <x:c r="F20" s="3"/>
      <x:c r="G20" s="3"/>
      <x:c r="H20" s="3"/>
    </x:row>
    <x:row r="21" ht="58" customHeight="1">
      <x:c r="A21" s="9" t="str">
        <x:v>品項代碼</x:v>
      </x:c>
      <x:c r="B21" s="9" t="str">
        <x:v>基準單價</x:v>
      </x:c>
      <x:c r="C21" s="9" t="str">
        <x:v>提案單價</x:v>
      </x:c>
      <x:c r="D21" s="9" t="str">
        <x:v>採購件數</x:v>
      </x:c>
      <x:c r="E21" s="9" t="str">
        <x:v>基準金額</x:v>
      </x:c>
      <x:c r="F21" s="9" t="str">
        <x:v>提案金額</x:v>
      </x:c>
      <x:c r="G21" s="9" t="str">
        <x:v>成本差額</x:v>
      </x:c>
      <x:c r="H21" s="9" t="str">
        <x:v>成本檢查</x:v>
      </x:c>
    </x:row>
    <x:row r="22" ht="32" customHeight="1">
      <x:c r="A22" s="3" t="str">
        <x:f>IF(A7="","",A7)</x:f>
        <x:v>BTL-01</x:v>
      </x:c>
      <x:c r="B22" s="7" t="n">
        <x:v>240</x:v>
      </x:c>
      <x:c r="C22" s="7" t="n">
        <x:v>276</x:v>
      </x:c>
      <x:c r="D22" s="12" t="n">
        <x:f>IF(H22="有效",G7,"")</x:f>
        <x:v>500</x:v>
      </x:c>
      <x:c r="E22" s="13" t="n">
        <x:f>IF(H22="有效",D22*B22,"")</x:f>
        <x:v>120000</x:v>
      </x:c>
      <x:c r="F22" s="13" t="n">
        <x:f>IF(H22="有效",D22*C22,"")</x:f>
        <x:v>138000</x:v>
      </x:c>
      <x:c r="G22" s="13" t="n">
        <x:f>IF(H22="有效",F22-E22,"")</x:f>
        <x:v>18000</x:v>
      </x:c>
      <x:c r="H22" s="12" t="str">
        <x:f>IF(A22="",IF(COUNTBLANK(B22:C22)=2,"","暫停"),IF(AND(H7="有效",COUNT(B22:C22)=2,MIN(B22:C22)&gt;=0),"有效","暫停"))</x:f>
        <x:v>有效</x:v>
      </x:c>
    </x:row>
    <x:row r="23" ht="32" customHeight="1">
      <x:c r="A23" s="3" t="str">
        <x:f>IF(A8="","",A8)</x:f>
        <x:v>NTB-01</x:v>
      </x:c>
      <x:c r="B23" s="7" t="n">
        <x:v>120</x:v>
      </x:c>
      <x:c r="C23" s="7" t="n">
        <x:v>120</x:v>
      </x:c>
      <x:c r="D23" s="12" t="n">
        <x:f>IF(H23="有效",G8,"")</x:f>
        <x:v>500</x:v>
      </x:c>
      <x:c r="E23" s="13" t="n">
        <x:f>IF(H23="有效",D23*B23,"")</x:f>
        <x:v>60000</x:v>
      </x:c>
      <x:c r="F23" s="13" t="n">
        <x:f>IF(H23="有效",D23*C23,"")</x:f>
        <x:v>60000</x:v>
      </x:c>
      <x:c r="G23" s="13" t="n">
        <x:f>IF(H23="有效",F23-E23,"")</x:f>
        <x:v>0</x:v>
      </x:c>
      <x:c r="H23" s="12" t="str">
        <x:f>IF(A23="",IF(COUNTBLANK(B23:C23)=2,"","暫停"),IF(AND(H8="有效",COUNT(B23:C23)=2,MIN(B23:C23)&gt;=0),"有效","暫停"))</x:f>
        <x:v>有效</x:v>
      </x:c>
    </x:row>
    <x:row r="24" ht="32" customHeight="1">
      <x:c r="A24" s="3" t="str">
        <x:f>IF(A9="","",A9)</x:f>
        <x:v>BOX-01</x:v>
      </x:c>
      <x:c r="B24" s="7" t="n">
        <x:v>60</x:v>
      </x:c>
      <x:c r="C24" s="7" t="n">
        <x:v>60</x:v>
      </x:c>
      <x:c r="D24" s="12" t="n">
        <x:f>IF(H24="有效",G9,"")</x:f>
        <x:v>500</x:v>
      </x:c>
      <x:c r="E24" s="13" t="n">
        <x:f>IF(H24="有效",D24*B24,"")</x:f>
        <x:v>30000</x:v>
      </x:c>
      <x:c r="F24" s="13" t="n">
        <x:f>IF(H24="有效",D24*C24,"")</x:f>
        <x:v>30000</x:v>
      </x:c>
      <x:c r="G24" s="13" t="n">
        <x:f>IF(H24="有效",F24-E24,"")</x:f>
        <x:v>0</x:v>
      </x:c>
      <x:c r="H24" s="12" t="str">
        <x:f>IF(A24="",IF(COUNTBLANK(B24:C24)=2,"","暫停"),IF(AND(H9="有效",COUNT(B24:C24)=2,MIN(B24:C24)&gt;=0),"有效","暫停"))</x:f>
        <x:v>有效</x:v>
      </x:c>
    </x:row>
    <x:row r="25" ht="32" customHeight="1">
      <x:c r="A25" s="3" t="str">
        <x:f>IF(A10="","",A10)</x:f>
      </x:c>
      <x:c r="B25" s="7" t="str"/>
      <x:c r="C25" s="7" t="str"/>
      <x:c r="D25" s="12" t="str">
        <x:f>IF(H25="有效",G10,"")</x:f>
      </x:c>
      <x:c r="E25" s="13" t="str">
        <x:f>IF(H25="有效",D25*B25,"")</x:f>
      </x:c>
      <x:c r="F25" s="13" t="str">
        <x:f>IF(H25="有效",D25*C25,"")</x:f>
      </x:c>
      <x:c r="G25" s="13" t="str">
        <x:f>IF(H25="有效",F25-E25,"")</x:f>
      </x:c>
      <x:c r="H25" s="12" t="str">
        <x:f>IF(A25="",IF(COUNTBLANK(B25:C25)=2,"","暫停"),IF(AND(H10="有效",COUNT(B25:C25)=2,MIN(B25:C25)&gt;=0),"有效","暫停"))</x:f>
      </x:c>
    </x:row>
    <x:row r="26" ht="32" customHeight="1">
      <x:c r="A26" s="3" t="str">
        <x:f>IF(A11="","",A11)</x:f>
      </x:c>
      <x:c r="B26" s="7" t="str"/>
      <x:c r="C26" s="7" t="str"/>
      <x:c r="D26" s="12" t="str">
        <x:f>IF(H26="有效",G11,"")</x:f>
      </x:c>
      <x:c r="E26" s="13" t="str">
        <x:f>IF(H26="有效",D26*B26,"")</x:f>
      </x:c>
      <x:c r="F26" s="13" t="str">
        <x:f>IF(H26="有效",D26*C26,"")</x:f>
      </x:c>
      <x:c r="G26" s="13" t="str">
        <x:f>IF(H26="有效",F26-E26,"")</x:f>
      </x:c>
      <x:c r="H26" s="12" t="str">
        <x:f>IF(A26="",IF(COUNTBLANK(B26:C26)=2,"","暫停"),IF(AND(H11="有效",COUNT(B26:C26)=2,MIN(B26:C26)&gt;=0),"有效","暫停"))</x:f>
      </x:c>
    </x:row>
    <x:row r="27" ht="32" customHeight="1">
      <x:c r="A27" s="3" t="str">
        <x:f>IF(A12="","",A12)</x:f>
      </x:c>
      <x:c r="B27" s="7" t="str"/>
      <x:c r="C27" s="7" t="str"/>
      <x:c r="D27" s="12" t="str">
        <x:f>IF(H27="有效",G12,"")</x:f>
      </x:c>
      <x:c r="E27" s="13" t="str">
        <x:f>IF(H27="有效",D27*B27,"")</x:f>
      </x:c>
      <x:c r="F27" s="13" t="str">
        <x:f>IF(H27="有效",D27*C27,"")</x:f>
      </x:c>
      <x:c r="G27" s="13" t="str">
        <x:f>IF(H27="有效",F27-E27,"")</x:f>
      </x:c>
      <x:c r="H27" s="12" t="str">
        <x:f>IF(A27="",IF(COUNTBLANK(B27:C27)=2,"","暫停"),IF(AND(H12="有效",COUNT(B27:C27)=2,MIN(B27:C27)&gt;=0),"有效","暫停"))</x:f>
      </x:c>
    </x:row>
    <x:row r="28" ht="32" customHeight="1">
      <x:c r="A28" s="3" t="str">
        <x:f>IF(A13="","",A13)</x:f>
      </x:c>
      <x:c r="B28" s="7" t="str"/>
      <x:c r="C28" s="7" t="str"/>
      <x:c r="D28" s="12" t="str">
        <x:f>IF(H28="有效",G13,"")</x:f>
      </x:c>
      <x:c r="E28" s="13" t="str">
        <x:f>IF(H28="有效",D28*B28,"")</x:f>
      </x:c>
      <x:c r="F28" s="13" t="str">
        <x:f>IF(H28="有效",D28*C28,"")</x:f>
      </x:c>
      <x:c r="G28" s="13" t="str">
        <x:f>IF(H28="有效",F28-E28,"")</x:f>
      </x:c>
      <x:c r="H28" s="12" t="str">
        <x:f>IF(A28="",IF(COUNTBLANK(B28:C28)=2,"","暫停"),IF(AND(H13="有效",COUNT(B28:C28)=2,MIN(B28:C28)&gt;=0),"有效","暫停"))</x:f>
      </x:c>
    </x:row>
    <x:row r="29" ht="32" customHeight="1">
      <x:c r="A29" s="3" t="str">
        <x:f>IF(A14="","",A14)</x:f>
      </x:c>
      <x:c r="B29" s="7" t="str"/>
      <x:c r="C29" s="7" t="str"/>
      <x:c r="D29" s="12" t="str">
        <x:f>IF(H29="有效",G14,"")</x:f>
      </x:c>
      <x:c r="E29" s="13" t="str">
        <x:f>IF(H29="有效",D29*B29,"")</x:f>
      </x:c>
      <x:c r="F29" s="13" t="str">
        <x:f>IF(H29="有效",D29*C29,"")</x:f>
      </x:c>
      <x:c r="G29" s="13" t="str">
        <x:f>IF(H29="有效",F29-E29,"")</x:f>
      </x:c>
      <x:c r="H29" s="12" t="str">
        <x:f>IF(A29="",IF(COUNTBLANK(B29:C29)=2,"","暫停"),IF(AND(H14="有效",COUNT(B29:C29)=2,MIN(B29:C29)&gt;=0),"有效","暫停"))</x:f>
      </x:c>
    </x:row>
    <x:row r="30" ht="32" customHeight="1">
      <x:c r="A30" s="3" t="str">
        <x:f>IF(A15="","",A15)</x:f>
      </x:c>
      <x:c r="B30" s="7" t="str"/>
      <x:c r="C30" s="7" t="str"/>
      <x:c r="D30" s="12" t="str">
        <x:f>IF(H30="有效",G15,"")</x:f>
      </x:c>
      <x:c r="E30" s="13" t="str">
        <x:f>IF(H30="有效",D30*B30,"")</x:f>
      </x:c>
      <x:c r="F30" s="13" t="str">
        <x:f>IF(H30="有效",D30*C30,"")</x:f>
      </x:c>
      <x:c r="G30" s="13" t="str">
        <x:f>IF(H30="有效",F30-E30,"")</x:f>
      </x:c>
      <x:c r="H30" s="12" t="str">
        <x:f>IF(A30="",IF(COUNTBLANK(B30:C30)=2,"","暫停"),IF(AND(H15="有效",COUNT(B30:C30)=2,MIN(B30:C30)&gt;=0),"有效","暫停"))</x:f>
      </x:c>
    </x:row>
    <x:row r="31" ht="32" customHeight="1">
      <x:c r="A31" s="3" t="str">
        <x:f>IF(A16="","",A16)</x:f>
      </x:c>
      <x:c r="B31" s="7" t="str"/>
      <x:c r="C31" s="7" t="str"/>
      <x:c r="D31" s="12" t="str">
        <x:f>IF(H31="有效",G16,"")</x:f>
      </x:c>
      <x:c r="E31" s="13" t="str">
        <x:f>IF(H31="有效",D31*B31,"")</x:f>
      </x:c>
      <x:c r="F31" s="13" t="str">
        <x:f>IF(H31="有效",D31*C31,"")</x:f>
      </x:c>
      <x:c r="G31" s="13" t="str">
        <x:f>IF(H31="有效",F31-E31,"")</x:f>
      </x:c>
      <x:c r="H31" s="12" t="str">
        <x:f>IF(A31="",IF(COUNTBLANK(B31:C31)=2,"","暫停"),IF(AND(H16="有效",COUNT(B31:C31)=2,MIN(B31:C31)&gt;=0),"有效","暫停"))</x:f>
      </x:c>
    </x:row>
    <x:row r="32" ht="32" customHeight="1">
      <x:c r="A32" s="3"/>
      <x:c r="B32" s="3"/>
      <x:c r="C32" s="3"/>
      <x:c r="D32" s="3"/>
      <x:c r="E32" s="11"/>
      <x:c r="F32" s="11"/>
      <x:c r="G32" s="11"/>
      <x:c r="H32" s="3"/>
    </x:row>
    <x:row r="33" ht="32" customHeight="1">
      <x:c r="A33" s="3" t="str">
        <x:v>組件採購金額合計</x:v>
      </x:c>
      <x:c r="B33" s="3"/>
      <x:c r="C33" s="3"/>
      <x:c r="D33" s="3"/>
      <x:c r="E33" s="11" t="n">
        <x:f>IF(OR(COUNTIF(H7:H16,"暫停")&gt;0,COUNTIF(H22:H31,"暫停")&gt;0,COUNTA(A7:A16)=0),"",SUM(E22:E31))</x:f>
        <x:v>210000</x:v>
      </x:c>
      <x:c r="F33" s="11" t="n">
        <x:f>IF(OR(COUNTIF(H7:H16,"暫停")&gt;0,COUNTIF(H22:H31,"暫停")&gt;0,COUNTA(A7:A16)=0),"",SUM(F22:F31))</x:f>
        <x:v>228000</x:v>
      </x:c>
      <x:c r="G33" s="11" t="n">
        <x:f>IF(OR(COUNTIF(H7:H16,"暫停")&gt;0,COUNTIF(H22:H31,"暫停")&gt;0,COUNTA(A7:A16)=0),"",SUM(G22:G31))</x:f>
        <x:v>18000</x:v>
      </x:c>
      <x:c r="H33" s="3" t="str">
        <x:f>IF(OR(COUNTIF(H7:H16,"暫停")&gt;0,COUNTIF(H22:H31,"暫停")&gt;0,COUNTA(A7:A16)=0,COUNTIF('變更紀錄'!H7:H16,"暫停")&gt;0),"暫停","可送審")</x:f>
        <x:v>可送審</x:v>
      </x:c>
    </x:row>
    <x:row r="34" ht="32" customHeight="1">
      <x:c r="A34" s="3" t="str">
        <x:v>每組分攤採購額</x:v>
      </x:c>
      <x:c r="B34" s="3"/>
      <x:c r="C34" s="3"/>
      <x:c r="D34" s="3"/>
      <x:c r="E34" s="11" t="n">
        <x:f>IF(E33="","",IF($B$4=0,0,E33/$B$4))</x:f>
        <x:v>420</x:v>
      </x:c>
      <x:c r="F34" s="11" t="n">
        <x:f>IF(F33="","",IF($B$4=0,0,F33/$B$4))</x:f>
        <x:v>456</x:v>
      </x:c>
      <x:c r="G34" s="11" t="n">
        <x:f>IF(G33="","",IF($B$4=0,0,G33/$B$4))</x:f>
        <x:v>36</x:v>
      </x:c>
      <x:c r="H34" s="3"/>
    </x:row>
    <x:row r="35" ht="32" customHeight="1">
      <x:c r="A35" s="3"/>
      <x:c r="B35" s="3"/>
      <x:c r="C35" s="3"/>
      <x:c r="D35" s="3"/>
      <x:c r="E35" s="11"/>
      <x:c r="F35" s="11"/>
      <x:c r="G35" s="11"/>
      <x:c r="H35" s="3"/>
    </x:row>
    <x:row r="36" ht="32" customHeight="1">
      <x:c r="A36" s="3"/>
      <x:c r="B36" s="3"/>
      <x:c r="C36" s="3"/>
      <x:c r="D36" s="3"/>
      <x:c r="E36" s="3"/>
      <x:c r="F36" s="3"/>
      <x:c r="G36" s="3"/>
      <x:c r="H36" s="3"/>
    </x:row>
    <x:row r="37" ht="32" customHeight="1">
      <x:c r="A37" s="7" t="str">
        <x:v>米黃色為輸入；藍綠色為公式。最多十項組件。每檔一個款式、一種幣別、一個版本。「可送審」不是投產授權。</x:v>
      </x:c>
      <x:c r="B37" s="7"/>
      <x:c r="C37" s="7"/>
      <x:c r="D37" s="7"/>
      <x:c r="E37" s="7"/>
      <x:c r="F37" s="7"/>
      <x:c r="G37" s="7"/>
      <x:c r="H37" s="7"/>
    </x:row>
    <x:row r="38" ht="32" customHeight="1">
      <x:c r="A38" s="7"/>
      <x:c r="B38" s="7"/>
      <x:c r="C38" s="7"/>
      <x:c r="D38" s="7"/>
      <x:c r="E38" s="7"/>
      <x:c r="F38" s="7"/>
      <x:c r="G38" s="7"/>
      <x:c r="H38" s="7"/>
    </x:row>
    <x:row r="39" ht="32" customHeight="1">
      <x:c r="A39" s="7"/>
      <x:c r="B39" s="7"/>
      <x:c r="C39" s="7"/>
      <x:c r="D39" s="7"/>
      <x:c r="E39" s="7"/>
      <x:c r="F39" s="7"/>
      <x:c r="G39" s="7"/>
      <x:c r="H39" s="7"/>
    </x:row>
    <x:row r="40" ht="32" customHeight="1">
      <x:c r="A40" s="3"/>
      <x:c r="B40" s="3"/>
      <x:c r="C40" s="3"/>
      <x:c r="D40" s="3"/>
      <x:c r="E40" s="3"/>
      <x:c r="F40" s="3"/>
      <x:c r="G40" s="3"/>
      <x:c r="H40" s="3"/>
    </x:row>
  </x:sheetData>
  <x:mergeCells>
    <x:mergeCell ref="A1:H1"/>
    <x:mergeCell ref="A2:H2"/>
    <x:mergeCell ref="A33:D33"/>
    <x:mergeCell ref="A34:D34"/>
    <x:mergeCell ref="A37:H39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42" customHeight="1">
      <x:c r="A1" s="4" t="str">
        <x:v>企業禮品套組料表｜2027-v1</x:v>
      </x:c>
      <x:c r="B1" s="4"/>
      <x:c r="C1" s="4"/>
      <x:c r="D1" s="4"/>
      <x:c r="E1" s="4"/>
      <x:c r="F1" s="4"/>
      <x:c r="G1" s="4"/>
      <x:c r="H1" s="4"/>
    </x:row>
    <x:row r="2" ht="38" customHeight="1">
      <x:c r="A2" s="3" t="str">
        <x:v>虛構範例｜查核日期2026-10-28｜不構成投產核准</x:v>
      </x:c>
      <x:c r="B2" s="3"/>
      <x:c r="C2" s="3"/>
      <x:c r="D2" s="3"/>
      <x:c r="E2" s="3"/>
      <x:c r="F2" s="3"/>
      <x:c r="G2" s="3"/>
      <x:c r="H2" s="3"/>
    </x:row>
    <x:row r="3" ht="32" customHeight="1">
      <x:c r="A3" s="3"/>
      <x:c r="B3" s="3"/>
      <x:c r="C3" s="3"/>
      <x:c r="D3" s="3"/>
      <x:c r="E3" s="3"/>
      <x:c r="F3" s="3"/>
      <x:c r="G3" s="3"/>
      <x:c r="H3" s="3"/>
    </x:row>
    <x:row r="4" ht="64" customHeight="1">
      <x:c r="A4" s="3" t="str">
        <x:v>變更紀錄必填新舊版本、樣品與權利及報價證據、品牌及財務簽核編號，以及確認交期與可用天數。這些是人工紀錄，不是電子簽章。</x:v>
      </x:c>
      <x:c r="B4" s="3"/>
      <x:c r="C4" s="3"/>
      <x:c r="D4" s="3"/>
      <x:c r="E4" s="3"/>
      <x:c r="F4" s="3"/>
      <x:c r="G4" s="3"/>
      <x:c r="H4" s="3"/>
    </x:row>
    <x:row r="5" ht="32" customHeight="1">
      <x:c r="A5" s="3"/>
      <x:c r="B5" s="3"/>
      <x:c r="C5" s="3"/>
      <x:c r="D5" s="3"/>
      <x:c r="E5" s="3"/>
      <x:c r="F5" s="3"/>
      <x:c r="G5" s="3"/>
      <x:c r="H5" s="3"/>
    </x:row>
    <x:row r="6" ht="58" customHeight="1">
      <x:c r="A6" s="9" t="str">
        <x:v>品項代碼</x:v>
      </x:c>
      <x:c r="B6" s="9" t="str">
        <x:v>基準版本</x:v>
      </x:c>
      <x:c r="C6" s="9" t="str">
        <x:v>提案版本</x:v>
      </x:c>
      <x:c r="D6" s="9" t="str">
        <x:v>樣品、權利及報價證據</x:v>
      </x:c>
      <x:c r="E6" s="9" t="str">
        <x:v>品牌及財務簽核紀錄</x:v>
      </x:c>
      <x:c r="F6" s="9" t="str">
        <x:v>交期天數</x:v>
      </x:c>
      <x:c r="G6" s="9" t="str">
        <x:v>可用天數</x:v>
      </x:c>
      <x:c r="H6" s="9" t="str">
        <x:v>判斷</x:v>
      </x:c>
    </x:row>
    <x:row r="7" ht="32" customHeight="1">
      <x:c r="A7" s="3" t="str">
        <x:f>IF('套組料表'!A7="","",'套組料表'!A7)</x:f>
        <x:v>BTL-01</x:v>
      </x:c>
      <x:c r="B7" s="7" t="str">
        <x:v>R0</x:v>
      </x:c>
      <x:c r="C7" s="7" t="str">
        <x:v>R1</x:v>
      </x:c>
      <x:c r="D7" s="7" t="str">
        <x:v>虛構-1</x:v>
      </x:c>
      <x:c r="E7" s="7" t="str">
        <x:v>虛構-01</x:v>
      </x:c>
      <x:c r="F7" s="7" t="n">
        <x:v>8</x:v>
      </x:c>
      <x:c r="G7" s="7" t="n">
        <x:v>10</x:v>
      </x:c>
      <x:c r="H7" s="3" t="str">
        <x:f>IF(A7="",IF(COUNTBLANK(B7:G7)=6,"","暫停"),IF(AND('套組料表'!H7="有效",'套組料表'!H22="有效",COUNTBLANK(B7:E7)=0,C7='套組料表'!$F$4,COUNT(F7:G7)=2,MIN(F7:G7)&gt;=0,F7&lt;=G7),"可送審","暫停"))</x:f>
        <x:v>可送審</x:v>
      </x:c>
    </x:row>
    <x:row r="8" ht="32" customHeight="1">
      <x:c r="A8" s="3" t="str">
        <x:f>IF('套組料表'!A8="","",'套組料表'!A8)</x:f>
        <x:v>NTB-01</x:v>
      </x:c>
      <x:c r="B8" s="7" t="str">
        <x:v>R0</x:v>
      </x:c>
      <x:c r="C8" s="7" t="str">
        <x:v>R1</x:v>
      </x:c>
      <x:c r="D8" s="7" t="str">
        <x:v>虛構-2</x:v>
      </x:c>
      <x:c r="E8" s="7" t="str">
        <x:v>虛構-01</x:v>
      </x:c>
      <x:c r="F8" s="7" t="n">
        <x:v>8</x:v>
      </x:c>
      <x:c r="G8" s="7" t="n">
        <x:v>10</x:v>
      </x:c>
      <x:c r="H8" s="3" t="str">
        <x:f>IF(A8="",IF(COUNTBLANK(B8:G8)=6,"","暫停"),IF(AND('套組料表'!H8="有效",'套組料表'!H23="有效",COUNTBLANK(B8:E8)=0,C8='套組料表'!$F$4,COUNT(F8:G8)=2,MIN(F8:G8)&gt;=0,F8&lt;=G8),"可送審","暫停"))</x:f>
        <x:v>可送審</x:v>
      </x:c>
    </x:row>
    <x:row r="9" ht="32" customHeight="1">
      <x:c r="A9" s="3" t="str">
        <x:f>IF('套組料表'!A9="","",'套組料表'!A9)</x:f>
        <x:v>BOX-01</x:v>
      </x:c>
      <x:c r="B9" s="7" t="str">
        <x:v>R0</x:v>
      </x:c>
      <x:c r="C9" s="7" t="str">
        <x:v>R1</x:v>
      </x:c>
      <x:c r="D9" s="7" t="str">
        <x:v>虛構-3</x:v>
      </x:c>
      <x:c r="E9" s="7" t="str">
        <x:v>虛構-01</x:v>
      </x:c>
      <x:c r="F9" s="7" t="n">
        <x:v>8</x:v>
      </x:c>
      <x:c r="G9" s="7" t="n">
        <x:v>10</x:v>
      </x:c>
      <x:c r="H9" s="3" t="str">
        <x:f>IF(A9="",IF(COUNTBLANK(B9:G9)=6,"","暫停"),IF(AND('套組料表'!H9="有效",'套組料表'!H24="有效",COUNTBLANK(B9:E9)=0,C9='套組料表'!$F$4,COUNT(F9:G9)=2,MIN(F9:G9)&gt;=0,F9&lt;=G9),"可送審","暫停"))</x:f>
        <x:v>可送審</x:v>
      </x:c>
    </x:row>
    <x:row r="10" ht="32" customHeight="1">
      <x:c r="A10" s="3" t="str">
        <x:f>IF('套組料表'!A10="","",'套組料表'!A10)</x:f>
      </x:c>
      <x:c r="B10" s="7" t="str"/>
      <x:c r="C10" s="7" t="str"/>
      <x:c r="D10" s="7" t="str"/>
      <x:c r="E10" s="7" t="str"/>
      <x:c r="F10" s="7" t="str"/>
      <x:c r="G10" s="7" t="str"/>
      <x:c r="H10" s="3" t="str">
        <x:f>IF(A10="",IF(COUNTBLANK(B10:G10)=6,"","暫停"),IF(AND('套組料表'!H10="有效",'套組料表'!H25="有效",COUNTBLANK(B10:E10)=0,C10='套組料表'!$F$4,COUNT(F10:G10)=2,MIN(F10:G10)&gt;=0,F10&lt;=G10),"可送審","暫停"))</x:f>
      </x:c>
    </x:row>
    <x:row r="11" ht="32" customHeight="1">
      <x:c r="A11" s="3" t="str">
        <x:f>IF('套組料表'!A11="","",'套組料表'!A11)</x:f>
      </x:c>
      <x:c r="B11" s="7" t="str"/>
      <x:c r="C11" s="7" t="str"/>
      <x:c r="D11" s="7" t="str"/>
      <x:c r="E11" s="7" t="str"/>
      <x:c r="F11" s="7" t="str"/>
      <x:c r="G11" s="7" t="str"/>
      <x:c r="H11" s="3" t="str">
        <x:f>IF(A11="",IF(COUNTBLANK(B11:G11)=6,"","暫停"),IF(AND('套組料表'!H11="有效",'套組料表'!H26="有效",COUNTBLANK(B11:E11)=0,C11='套組料表'!$F$4,COUNT(F11:G11)=2,MIN(F11:G11)&gt;=0,F11&lt;=G11),"可送審","暫停"))</x:f>
      </x:c>
    </x:row>
    <x:row r="12" ht="32" customHeight="1">
      <x:c r="A12" s="3" t="str">
        <x:f>IF('套組料表'!A12="","",'套組料表'!A12)</x:f>
      </x:c>
      <x:c r="B12" s="7" t="str"/>
      <x:c r="C12" s="7" t="str"/>
      <x:c r="D12" s="7" t="str"/>
      <x:c r="E12" s="7" t="str"/>
      <x:c r="F12" s="7" t="str"/>
      <x:c r="G12" s="7" t="str"/>
      <x:c r="H12" s="3" t="str">
        <x:f>IF(A12="",IF(COUNTBLANK(B12:G12)=6,"","暫停"),IF(AND('套組料表'!H12="有效",'套組料表'!H27="有效",COUNTBLANK(B12:E12)=0,C12='套組料表'!$F$4,COUNT(F12:G12)=2,MIN(F12:G12)&gt;=0,F12&lt;=G12),"可送審","暫停"))</x:f>
      </x:c>
    </x:row>
    <x:row r="13" ht="32" customHeight="1">
      <x:c r="A13" s="3" t="str">
        <x:f>IF('套組料表'!A13="","",'套組料表'!A13)</x:f>
      </x:c>
      <x:c r="B13" s="7" t="str"/>
      <x:c r="C13" s="7" t="str"/>
      <x:c r="D13" s="7" t="str"/>
      <x:c r="E13" s="7" t="str"/>
      <x:c r="F13" s="7" t="str"/>
      <x:c r="G13" s="7" t="str"/>
      <x:c r="H13" s="3" t="str">
        <x:f>IF(A13="",IF(COUNTBLANK(B13:G13)=6,"","暫停"),IF(AND('套組料表'!H13="有效",'套組料表'!H28="有效",COUNTBLANK(B13:E13)=0,C13='套組料表'!$F$4,COUNT(F13:G13)=2,MIN(F13:G13)&gt;=0,F13&lt;=G13),"可送審","暫停"))</x:f>
      </x:c>
    </x:row>
    <x:row r="14" ht="32" customHeight="1">
      <x:c r="A14" s="3" t="str">
        <x:f>IF('套組料表'!A14="","",'套組料表'!A14)</x:f>
      </x:c>
      <x:c r="B14" s="7" t="str"/>
      <x:c r="C14" s="7" t="str"/>
      <x:c r="D14" s="7" t="str"/>
      <x:c r="E14" s="7" t="str"/>
      <x:c r="F14" s="7" t="str"/>
      <x:c r="G14" s="7" t="str"/>
      <x:c r="H14" s="3" t="str">
        <x:f>IF(A14="",IF(COUNTBLANK(B14:G14)=6,"","暫停"),IF(AND('套組料表'!H14="有效",'套組料表'!H29="有效",COUNTBLANK(B14:E14)=0,C14='套組料表'!$F$4,COUNT(F14:G14)=2,MIN(F14:G14)&gt;=0,F14&lt;=G14),"可送審","暫停"))</x:f>
      </x:c>
    </x:row>
    <x:row r="15" ht="32" customHeight="1">
      <x:c r="A15" s="3" t="str">
        <x:f>IF('套組料表'!A15="","",'套組料表'!A15)</x:f>
      </x:c>
      <x:c r="B15" s="7" t="str"/>
      <x:c r="C15" s="7" t="str"/>
      <x:c r="D15" s="7" t="str"/>
      <x:c r="E15" s="7" t="str"/>
      <x:c r="F15" s="7" t="str"/>
      <x:c r="G15" s="7" t="str"/>
      <x:c r="H15" s="3" t="str">
        <x:f>IF(A15="",IF(COUNTBLANK(B15:G15)=6,"","暫停"),IF(AND('套組料表'!H15="有效",'套組料表'!H30="有效",COUNTBLANK(B15:E15)=0,C15='套組料表'!$F$4,COUNT(F15:G15)=2,MIN(F15:G15)&gt;=0,F15&lt;=G15),"可送審","暫停"))</x:f>
      </x:c>
    </x:row>
    <x:row r="16" ht="32" customHeight="1">
      <x:c r="A16" s="3" t="str">
        <x:f>IF('套組料表'!A16="","",'套組料表'!A16)</x:f>
      </x:c>
      <x:c r="B16" s="7" t="str"/>
      <x:c r="C16" s="7" t="str"/>
      <x:c r="D16" s="7" t="str"/>
      <x:c r="E16" s="7" t="str"/>
      <x:c r="F16" s="7" t="str"/>
      <x:c r="G16" s="7" t="str"/>
      <x:c r="H16" s="3" t="str">
        <x:f>IF(A16="",IF(COUNTBLANK(B16:G16)=6,"","暫停"),IF(AND('套組料表'!H16="有效",'套組料表'!H31="有效",COUNTBLANK(B16:E16)=0,C16='套組料表'!$F$4,COUNT(F16:G16)=2,MIN(F16:G16)&gt;=0,F16&lt;=G16),"可送審","暫停"))</x:f>
      </x:c>
    </x:row>
    <x:row r="17" ht="32" customHeight="1">
      <x:c r="A17" s="3"/>
      <x:c r="B17" s="3"/>
      <x:c r="C17" s="3"/>
      <x:c r="D17" s="3"/>
      <x:c r="E17" s="3"/>
      <x:c r="F17" s="3"/>
      <x:c r="G17" s="3"/>
      <x:c r="H17" s="3"/>
    </x:row>
    <x:row r="18" ht="32" customHeight="1">
      <x:c r="A18" s="3"/>
      <x:c r="B18" s="3"/>
      <x:c r="C18" s="3"/>
      <x:c r="D18" s="3"/>
      <x:c r="E18" s="3"/>
      <x:c r="F18" s="3"/>
      <x:c r="G18" s="3"/>
      <x:c r="H18" s="3"/>
    </x:row>
    <x:row r="19" ht="32" customHeight="1">
      <x:c r="A19" s="7" t="str">
        <x:v>米黃色為輸入；藍綠色為公式。最多十項組件。每檔一個款式、一種幣別、一個版本。「可送審」不是投產授權。</x:v>
      </x:c>
      <x:c r="B19" s="7"/>
      <x:c r="C19" s="7"/>
      <x:c r="D19" s="7"/>
      <x:c r="E19" s="7"/>
      <x:c r="F19" s="7"/>
      <x:c r="G19" s="7"/>
      <x:c r="H19" s="7"/>
    </x:row>
    <x:row r="20" ht="32" customHeight="1">
      <x:c r="A20" s="7"/>
      <x:c r="B20" s="7"/>
      <x:c r="C20" s="7"/>
      <x:c r="D20" s="7"/>
      <x:c r="E20" s="7"/>
      <x:c r="F20" s="7"/>
      <x:c r="G20" s="7"/>
      <x:c r="H20" s="7"/>
    </x:row>
    <x:row r="21" ht="32" customHeight="1">
      <x:c r="A21" s="7"/>
      <x:c r="B21" s="7"/>
      <x:c r="C21" s="7"/>
      <x:c r="D21" s="7"/>
      <x:c r="E21" s="7"/>
      <x:c r="F21" s="7"/>
      <x:c r="G21" s="7"/>
      <x:c r="H21" s="7"/>
    </x:row>
    <x:row r="22" ht="32" customHeight="1">
      <x:c r="A22" s="3"/>
      <x:c r="B22" s="3"/>
      <x:c r="C22" s="3"/>
      <x:c r="D22" s="3"/>
      <x:c r="E22" s="3"/>
      <x:c r="F22" s="3"/>
      <x:c r="G22" s="3"/>
      <x:c r="H22" s="3"/>
    </x:row>
    <x:row r="23" ht="32" customHeight="1">
      <x:c r="A23" s="3"/>
      <x:c r="B23" s="3"/>
      <x:c r="C23" s="3"/>
      <x:c r="D23" s="3"/>
      <x:c r="E23" s="3"/>
      <x:c r="F23" s="3"/>
      <x:c r="G23" s="3"/>
      <x:c r="H23" s="3"/>
    </x:row>
    <x:row r="24" ht="32" customHeight="1">
      <x:c r="A24" s="3"/>
      <x:c r="B24" s="3"/>
      <x:c r="C24" s="3"/>
      <x:c r="D24" s="3"/>
      <x:c r="E24" s="3"/>
      <x:c r="F24" s="3"/>
      <x:c r="G24" s="3"/>
      <x:c r="H24" s="3"/>
    </x:row>
    <x:row r="25" ht="32" customHeight="1">
      <x:c r="A25" s="3"/>
      <x:c r="B25" s="3"/>
      <x:c r="C25" s="3"/>
      <x:c r="D25" s="3"/>
      <x:c r="E25" s="3"/>
      <x:c r="F25" s="3"/>
      <x:c r="G25" s="3"/>
      <x:c r="H25" s="3"/>
    </x:row>
    <x:row r="26" ht="32" customHeight="1">
      <x:c r="A26" s="3"/>
      <x:c r="B26" s="3"/>
      <x:c r="C26" s="3"/>
      <x:c r="D26" s="3"/>
      <x:c r="E26" s="3"/>
      <x:c r="F26" s="3"/>
      <x:c r="G26" s="3"/>
      <x:c r="H26" s="3"/>
    </x:row>
    <x:row r="27" ht="32" customHeight="1">
      <x:c r="A27" s="3"/>
      <x:c r="B27" s="3"/>
      <x:c r="C27" s="3"/>
      <x:c r="D27" s="3"/>
      <x:c r="E27" s="3"/>
      <x:c r="F27" s="3"/>
      <x:c r="G27" s="3"/>
      <x:c r="H27" s="3"/>
    </x:row>
    <x:row r="28" ht="32" customHeight="1">
      <x:c r="A28" s="3"/>
      <x:c r="B28" s="3"/>
      <x:c r="C28" s="3"/>
      <x:c r="D28" s="3"/>
      <x:c r="E28" s="3"/>
      <x:c r="F28" s="3"/>
      <x:c r="G28" s="3"/>
      <x:c r="H28" s="3"/>
    </x:row>
    <x:row r="29" ht="32" customHeight="1">
      <x:c r="A29" s="3"/>
      <x:c r="B29" s="3"/>
      <x:c r="C29" s="3"/>
      <x:c r="D29" s="3"/>
      <x:c r="E29" s="3"/>
      <x:c r="F29" s="3"/>
      <x:c r="G29" s="3"/>
      <x:c r="H29" s="3"/>
    </x:row>
    <x:row r="30" ht="32" customHeight="1">
      <x:c r="A30" s="3"/>
      <x:c r="B30" s="3"/>
      <x:c r="C30" s="3"/>
      <x:c r="D30" s="3"/>
      <x:c r="E30" s="3"/>
      <x:c r="F30" s="3"/>
      <x:c r="G30" s="3"/>
      <x:c r="H30" s="3"/>
    </x:row>
    <x:row r="31" ht="32" customHeight="1">
      <x:c r="A31" s="3"/>
      <x:c r="B31" s="3"/>
      <x:c r="C31" s="3"/>
      <x:c r="D31" s="3"/>
      <x:c r="E31" s="3"/>
      <x:c r="F31" s="3"/>
      <x:c r="G31" s="3"/>
      <x:c r="H31" s="3"/>
    </x:row>
    <x:row r="32" ht="32" customHeight="1">
      <x:c r="A32" s="3"/>
      <x:c r="B32" s="3"/>
      <x:c r="C32" s="3"/>
      <x:c r="D32" s="3"/>
      <x:c r="E32" s="3"/>
      <x:c r="F32" s="3"/>
      <x:c r="G32" s="3"/>
      <x:c r="H32" s="3"/>
    </x:row>
    <x:row r="33" ht="32" customHeight="1">
      <x:c r="A33" s="3"/>
      <x:c r="B33" s="3"/>
      <x:c r="C33" s="3"/>
      <x:c r="D33" s="3"/>
      <x:c r="E33" s="3"/>
      <x:c r="F33" s="3"/>
      <x:c r="G33" s="3"/>
      <x:c r="H33" s="3"/>
    </x:row>
    <x:row r="34" ht="32" customHeight="1">
      <x:c r="A34" s="3"/>
      <x:c r="B34" s="3"/>
      <x:c r="C34" s="3"/>
      <x:c r="D34" s="3"/>
      <x:c r="E34" s="3"/>
      <x:c r="F34" s="3"/>
      <x:c r="G34" s="3"/>
      <x:c r="H34" s="3"/>
    </x:row>
    <x:row r="35" ht="32" customHeight="1">
      <x:c r="A35" s="3"/>
      <x:c r="B35" s="3"/>
      <x:c r="C35" s="3"/>
      <x:c r="D35" s="3"/>
      <x:c r="E35" s="3"/>
      <x:c r="F35" s="3"/>
      <x:c r="G35" s="3"/>
      <x:c r="H35" s="3"/>
    </x:row>
    <x:row r="36" ht="32" customHeight="1">
      <x:c r="A36" s="3"/>
      <x:c r="B36" s="3"/>
      <x:c r="C36" s="3"/>
      <x:c r="D36" s="3"/>
      <x:c r="E36" s="3"/>
      <x:c r="F36" s="3"/>
      <x:c r="G36" s="3"/>
      <x:c r="H36" s="3"/>
    </x:row>
    <x:row r="37" ht="32" customHeight="1">
      <x:c r="A37" s="3"/>
      <x:c r="B37" s="3"/>
      <x:c r="C37" s="3"/>
      <x:c r="D37" s="3"/>
      <x:c r="E37" s="3"/>
      <x:c r="F37" s="3"/>
      <x:c r="G37" s="3"/>
      <x:c r="H37" s="3"/>
    </x:row>
    <x:row r="38" ht="32" customHeight="1">
      <x:c r="A38" s="3"/>
      <x:c r="B38" s="3"/>
      <x:c r="C38" s="3"/>
      <x:c r="D38" s="3"/>
      <x:c r="E38" s="3"/>
      <x:c r="F38" s="3"/>
      <x:c r="G38" s="3"/>
      <x:c r="H38" s="3"/>
    </x:row>
    <x:row r="39" ht="32" customHeight="1">
      <x:c r="A39" s="3"/>
      <x:c r="B39" s="3"/>
      <x:c r="C39" s="3"/>
      <x:c r="D39" s="3"/>
      <x:c r="E39" s="3"/>
      <x:c r="F39" s="3"/>
      <x:c r="G39" s="3"/>
      <x:c r="H39" s="3"/>
    </x:row>
    <x:row r="40" ht="32" customHeight="1">
      <x:c r="A40" s="3"/>
      <x:c r="B40" s="3"/>
      <x:c r="C40" s="3"/>
      <x:c r="D40" s="3"/>
      <x:c r="E40" s="3"/>
      <x:c r="F40" s="3"/>
      <x:c r="G40" s="3"/>
      <x:c r="H40" s="3"/>
    </x:row>
  </x:sheetData>
  <x:mergeCells>
    <x:mergeCell ref="A1:H1"/>
    <x:mergeCell ref="A2:H2"/>
    <x:mergeCell ref="A19:H21"/>
    <x:mergeCell ref="A4:H4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42" customHeight="1">
      <x:c r="A1" s="4" t="str">
        <x:v>企業禮品套組料表｜2027-v1</x:v>
      </x:c>
      <x:c r="B1" s="4"/>
      <x:c r="C1" s="4"/>
      <x:c r="D1" s="4"/>
      <x:c r="E1" s="4"/>
      <x:c r="F1" s="4"/>
      <x:c r="G1" s="4"/>
      <x:c r="H1" s="4"/>
    </x:row>
    <x:row r="2" ht="38" customHeight="1">
      <x:c r="A2" s="3" t="str">
        <x:v>虛構範例｜查核日期2026-10-28｜不構成投產核准</x:v>
      </x:c>
      <x:c r="B2" s="3"/>
      <x:c r="C2" s="3"/>
      <x:c r="D2" s="3"/>
      <x:c r="E2" s="3"/>
      <x:c r="F2" s="3"/>
      <x:c r="G2" s="3"/>
      <x:c r="H2" s="3"/>
    </x:row>
    <x:row r="3" ht="32" customHeight="1">
      <x:c r="A3" s="3"/>
      <x:c r="B3" s="3"/>
      <x:c r="C3" s="3"/>
      <x:c r="D3" s="3"/>
      <x:c r="E3" s="3"/>
      <x:c r="F3" s="3"/>
      <x:c r="G3" s="3"/>
      <x:c r="H3" s="3"/>
    </x:row>
    <x:row r="4" ht="32" customHeight="1">
      <x:c r="A4" s="3"/>
      <x:c r="B4" s="3"/>
      <x:c r="C4" s="3"/>
      <x:c r="D4" s="3"/>
      <x:c r="E4" s="3"/>
      <x:c r="F4" s="3"/>
      <x:c r="G4" s="3"/>
      <x:c r="H4" s="3"/>
    </x:row>
    <x:row r="5" ht="32" customHeight="1">
      <x:c r="A5" s="3"/>
      <x:c r="B5" s="3"/>
      <x:c r="C5" s="3"/>
      <x:c r="D5" s="3"/>
      <x:c r="E5" s="3"/>
      <x:c r="F5" s="3"/>
      <x:c r="G5" s="3"/>
      <x:c r="H5" s="3"/>
    </x:row>
    <x:row r="6" ht="58" customHeight="1">
      <x:c r="A6" s="9" t="str">
        <x:v>情境</x:v>
      </x:c>
      <x:c r="B6" s="9" t="str">
        <x:v>預期結果</x:v>
      </x:c>
      <x:c r="C6" s="9" t="str">
        <x:v>實際結果</x:v>
      </x:c>
      <x:c r="D6" s="9" t="str">
        <x:v>比對</x:v>
      </x:c>
      <x:c r="E6" s="3"/>
      <x:c r="F6" s="3" t="str">
        <x:v>重複代碼</x:v>
      </x:c>
      <x:c r="G6" s="3"/>
      <x:c r="H6" s="3"/>
    </x:row>
    <x:row r="7" ht="42" customHeight="1">
      <x:c r="A7" s="3" t="str">
        <x:v>基準情境</x:v>
      </x:c>
      <x:c r="B7" s="3" t="n">
        <x:v>511</x:v>
      </x:c>
      <x:c r="C7" s="3" t="n">
        <x:f>ROUNDUP(500/0.98,0)</x:f>
        <x:v>511</x:v>
      </x:c>
      <x:c r="D7" s="3" t="str">
        <x:f>IF(B7=C7,"通過","失敗")</x:f>
        <x:v>通過</x:v>
      </x:c>
      <x:c r="E7" s="3"/>
      <x:c r="F7" s="3" t="str">
        <x:v>TEST-01</x:v>
      </x:c>
      <x:c r="G7" s="3"/>
      <x:c r="H7" s="3"/>
    </x:row>
    <x:row r="8" ht="42" customHeight="1">
      <x:c r="A8" s="3" t="str">
        <x:v>零套組</x:v>
      </x:c>
      <x:c r="B8" s="3" t="n">
        <x:v>0</x:v>
      </x:c>
      <x:c r="C8" s="3" t="n">
        <x:f>ROUNDUP(0/0.98,0)</x:f>
        <x:v>0</x:v>
      </x:c>
      <x:c r="D8" s="3" t="str">
        <x:f>IF(B8=C8,"通過","失敗")</x:f>
        <x:v>通過</x:v>
      </x:c>
      <x:c r="E8" s="3"/>
      <x:c r="F8" s="3" t="str">
        <x:v>TEST-01</x:v>
      </x:c>
      <x:c r="G8" s="3"/>
      <x:c r="H8" s="3"/>
    </x:row>
    <x:row r="9" ht="42" customHeight="1">
      <x:c r="A9" s="3" t="str">
        <x:v>負數成本</x:v>
      </x:c>
      <x:c r="B9" s="3" t="str">
        <x:v>暫停</x:v>
      </x:c>
      <x:c r="C9" s="3" t="str">
        <x:f>IF(-1&lt;0,"暫停","有效")</x:f>
        <x:v>暫停</x:v>
      </x:c>
      <x:c r="D9" s="3" t="str">
        <x:f>IF(B9=C9,"通過","失敗")</x:f>
        <x:v>通過</x:v>
      </x:c>
      <x:c r="E9" s="3"/>
      <x:c r="F9" s="3"/>
      <x:c r="G9" s="3"/>
      <x:c r="H9" s="3"/>
    </x:row>
    <x:row r="10" ht="42" customHeight="1">
      <x:c r="A10" s="3" t="str">
        <x:v>缺少簽核</x:v>
      </x:c>
      <x:c r="B10" s="3" t="str">
        <x:v>暫停</x:v>
      </x:c>
      <x:c r="C10" s="3" t="str">
        <x:f>IF(""="","暫停","可送審")</x:f>
        <x:v>暫停</x:v>
      </x:c>
      <x:c r="D10" s="3" t="str">
        <x:f>IF(B10=C10,"通過","失敗")</x:f>
        <x:v>通過</x:v>
      </x:c>
      <x:c r="E10" s="3"/>
      <x:c r="F10" s="3"/>
      <x:c r="G10" s="3"/>
      <x:c r="H10" s="3"/>
    </x:row>
    <x:row r="11" ht="42" customHeight="1">
      <x:c r="A11" s="3" t="str">
        <x:v>重複代碼</x:v>
      </x:c>
      <x:c r="B11" s="3" t="str">
        <x:v>暫停</x:v>
      </x:c>
      <x:c r="C11" s="3" t="str">
        <x:f>IF(COUNTIF(F7:F8,F7)&gt;1,"暫停","有效")</x:f>
        <x:v>暫停</x:v>
      </x:c>
      <x:c r="D11" s="3" t="str">
        <x:f>IF(B11=C11,"通過","失敗")</x:f>
        <x:v>通過</x:v>
      </x:c>
      <x:c r="E11" s="3"/>
      <x:c r="F11" s="3"/>
      <x:c r="G11" s="3"/>
      <x:c r="H11" s="3"/>
    </x:row>
    <x:row r="12" ht="42" customHeight="1">
      <x:c r="A12" s="3" t="str">
        <x:v>替代品逾期</x:v>
      </x:c>
      <x:c r="B12" s="3" t="str">
        <x:v>暫停</x:v>
      </x:c>
      <x:c r="C12" s="3" t="str">
        <x:f>IF(12&gt;10,"暫停","可送審")</x:f>
        <x:v>暫停</x:v>
      </x:c>
      <x:c r="D12" s="3" t="str">
        <x:f>IF(B12=C12,"通過","失敗")</x:f>
        <x:v>通過</x:v>
      </x:c>
      <x:c r="E12" s="3"/>
      <x:c r="F12" s="3"/>
      <x:c r="G12" s="3"/>
      <x:c r="H12" s="3"/>
    </x:row>
    <x:row r="13" ht="42" customHeight="1">
      <x:c r="A13" s="3" t="str">
        <x:v>良率空白</x:v>
      </x:c>
      <x:c r="B13" s="3" t="str">
        <x:v>暫停</x:v>
      </x:c>
      <x:c r="C13" s="3" t="str">
        <x:f>IF(""="","暫停","有效")</x:f>
        <x:v>暫停</x:v>
      </x:c>
      <x:c r="D13" s="3" t="str">
        <x:f>IF(B13=C13,"通過","失敗")</x:f>
        <x:v>通過</x:v>
      </x:c>
      <x:c r="E13" s="3"/>
      <x:c r="F13" s="3"/>
      <x:c r="G13" s="3"/>
      <x:c r="H13" s="3"/>
    </x:row>
    <x:row r="14" ht="42" customHeight="1">
      <x:c r="A14" s="3" t="str">
        <x:v>良率為零</x:v>
      </x:c>
      <x:c r="B14" s="3" t="str">
        <x:v>暫停</x:v>
      </x:c>
      <x:c r="C14" s="3" t="str">
        <x:f>IF(0&lt;=0,"暫停","有效")</x:f>
        <x:v>暫停</x:v>
      </x:c>
      <x:c r="D14" s="3" t="str">
        <x:f>IF(B14=C14,"通過","失敗")</x:f>
        <x:v>通過</x:v>
      </x:c>
      <x:c r="E14" s="3"/>
      <x:c r="F14" s="3"/>
      <x:c r="G14" s="3"/>
      <x:c r="H14" s="3"/>
    </x:row>
    <x:row r="15" ht="42" customHeight="1">
      <x:c r="A15" s="3" t="str">
        <x:v>負數庫存</x:v>
      </x:c>
      <x:c r="B15" s="3" t="str">
        <x:v>暫停</x:v>
      </x:c>
      <x:c r="C15" s="3" t="str">
        <x:f>IF(-1&lt;0,"暫停","有效")</x:f>
        <x:v>暫停</x:v>
      </x:c>
      <x:c r="D15" s="3" t="str">
        <x:f>IF(B15=C15,"通過","失敗")</x:f>
        <x:v>通過</x:v>
      </x:c>
      <x:c r="E15" s="3"/>
      <x:c r="F15" s="3"/>
      <x:c r="G15" s="3"/>
      <x:c r="H15" s="3"/>
    </x:row>
    <x:row r="16" ht="42" customHeight="1">
      <x:c r="A16" s="3" t="str">
        <x:v>變更數量</x:v>
      </x:c>
      <x:c r="B16" s="3" t="n">
        <x:v>602</x:v>
      </x:c>
      <x:c r="C16" s="3" t="n">
        <x:f>MAX(0,ROUNDUP(600/0.98,0)-11)</x:f>
        <x:v>602</x:v>
      </x:c>
      <x:c r="D16" s="3" t="str">
        <x:f>IF(B16=C16,"通過","失敗")</x:f>
        <x:v>通過</x:v>
      </x:c>
      <x:c r="E16" s="3"/>
      <x:c r="F16" s="3"/>
      <x:c r="G16" s="3"/>
      <x:c r="H16" s="3"/>
    </x:row>
    <x:row r="17" ht="32" customHeight="1">
      <x:c r="A17" s="3"/>
      <x:c r="B17" s="3"/>
      <x:c r="C17" s="3"/>
      <x:c r="D17" s="3"/>
      <x:c r="E17" s="3"/>
      <x:c r="F17" s="3"/>
      <x:c r="G17" s="3"/>
      <x:c r="H17" s="3"/>
    </x:row>
    <x:row r="18" ht="32" customHeight="1">
      <x:c r="A18" s="3"/>
      <x:c r="B18" s="3"/>
      <x:c r="C18" s="3"/>
      <x:c r="D18" s="3"/>
      <x:c r="E18" s="3"/>
      <x:c r="F18" s="3"/>
      <x:c r="G18" s="3"/>
      <x:c r="H18" s="3"/>
    </x:row>
    <x:row r="19" ht="32" customHeight="1">
      <x:c r="A19" s="7" t="str">
        <x:v>米黃色為輸入；藍綠色為公式。最多十項組件。每檔一個款式、一種幣別、一個版本。「可送審」不是投產授權。</x:v>
      </x:c>
      <x:c r="B19" s="7"/>
      <x:c r="C19" s="7"/>
      <x:c r="D19" s="7"/>
      <x:c r="E19" s="7"/>
      <x:c r="F19" s="7"/>
      <x:c r="G19" s="7"/>
      <x:c r="H19" s="7"/>
    </x:row>
    <x:row r="20" ht="32" customHeight="1">
      <x:c r="A20" s="7"/>
      <x:c r="B20" s="7"/>
      <x:c r="C20" s="7"/>
      <x:c r="D20" s="7"/>
      <x:c r="E20" s="7"/>
      <x:c r="F20" s="7"/>
      <x:c r="G20" s="7"/>
      <x:c r="H20" s="7"/>
    </x:row>
    <x:row r="21" ht="32" customHeight="1">
      <x:c r="A21" s="7"/>
      <x:c r="B21" s="7"/>
      <x:c r="C21" s="7"/>
      <x:c r="D21" s="7"/>
      <x:c r="E21" s="7"/>
      <x:c r="F21" s="7"/>
      <x:c r="G21" s="7"/>
      <x:c r="H21" s="7"/>
    </x:row>
    <x:row r="22" ht="32" customHeight="1">
      <x:c r="A22" s="3"/>
      <x:c r="B22" s="3"/>
      <x:c r="C22" s="3"/>
      <x:c r="D22" s="3"/>
      <x:c r="E22" s="3"/>
      <x:c r="F22" s="3"/>
      <x:c r="G22" s="3"/>
      <x:c r="H22" s="3"/>
    </x:row>
    <x:row r="23" ht="32" customHeight="1">
      <x:c r="A23" s="3"/>
      <x:c r="B23" s="3"/>
      <x:c r="C23" s="3"/>
      <x:c r="D23" s="3"/>
      <x:c r="E23" s="3"/>
      <x:c r="F23" s="3"/>
      <x:c r="G23" s="3"/>
      <x:c r="H23" s="3"/>
    </x:row>
    <x:row r="24" ht="32" customHeight="1">
      <x:c r="A24" s="3"/>
      <x:c r="B24" s="3"/>
      <x:c r="C24" s="3"/>
      <x:c r="D24" s="3"/>
      <x:c r="E24" s="3"/>
      <x:c r="F24" s="3"/>
      <x:c r="G24" s="3"/>
      <x:c r="H24" s="3"/>
    </x:row>
    <x:row r="25" ht="32" customHeight="1">
      <x:c r="A25" s="3"/>
      <x:c r="B25" s="3"/>
      <x:c r="C25" s="3"/>
      <x:c r="D25" s="3"/>
      <x:c r="E25" s="3"/>
      <x:c r="F25" s="3"/>
      <x:c r="G25" s="3"/>
      <x:c r="H25" s="3"/>
    </x:row>
    <x:row r="26" ht="32" customHeight="1">
      <x:c r="A26" s="3"/>
      <x:c r="B26" s="3"/>
      <x:c r="C26" s="3"/>
      <x:c r="D26" s="3"/>
      <x:c r="E26" s="3"/>
      <x:c r="F26" s="3"/>
      <x:c r="G26" s="3"/>
      <x:c r="H26" s="3"/>
    </x:row>
    <x:row r="27" ht="32" customHeight="1">
      <x:c r="A27" s="3"/>
      <x:c r="B27" s="3"/>
      <x:c r="C27" s="3"/>
      <x:c r="D27" s="3"/>
      <x:c r="E27" s="3"/>
      <x:c r="F27" s="3"/>
      <x:c r="G27" s="3"/>
      <x:c r="H27" s="3"/>
    </x:row>
    <x:row r="28" ht="32" customHeight="1">
      <x:c r="A28" s="3"/>
      <x:c r="B28" s="3"/>
      <x:c r="C28" s="3"/>
      <x:c r="D28" s="3"/>
      <x:c r="E28" s="3"/>
      <x:c r="F28" s="3"/>
      <x:c r="G28" s="3"/>
      <x:c r="H28" s="3"/>
    </x:row>
    <x:row r="29" ht="32" customHeight="1">
      <x:c r="A29" s="3"/>
      <x:c r="B29" s="3"/>
      <x:c r="C29" s="3"/>
      <x:c r="D29" s="3"/>
      <x:c r="E29" s="3"/>
      <x:c r="F29" s="3"/>
      <x:c r="G29" s="3"/>
      <x:c r="H29" s="3"/>
    </x:row>
    <x:row r="30" ht="32" customHeight="1">
      <x:c r="A30" s="3"/>
      <x:c r="B30" s="3"/>
      <x:c r="C30" s="3"/>
      <x:c r="D30" s="3"/>
      <x:c r="E30" s="3"/>
      <x:c r="F30" s="3"/>
      <x:c r="G30" s="3"/>
      <x:c r="H30" s="3"/>
    </x:row>
    <x:row r="31" ht="32" customHeight="1">
      <x:c r="A31" s="3"/>
      <x:c r="B31" s="3"/>
      <x:c r="C31" s="3"/>
      <x:c r="D31" s="3"/>
      <x:c r="E31" s="3"/>
      <x:c r="F31" s="3"/>
      <x:c r="G31" s="3"/>
      <x:c r="H31" s="3"/>
    </x:row>
    <x:row r="32" ht="32" customHeight="1">
      <x:c r="A32" s="3"/>
      <x:c r="B32" s="3"/>
      <x:c r="C32" s="3"/>
      <x:c r="D32" s="3"/>
      <x:c r="E32" s="3"/>
      <x:c r="F32" s="3"/>
      <x:c r="G32" s="3"/>
      <x:c r="H32" s="3"/>
    </x:row>
    <x:row r="33" ht="32" customHeight="1">
      <x:c r="A33" s="3"/>
      <x:c r="B33" s="3"/>
      <x:c r="C33" s="3"/>
      <x:c r="D33" s="3"/>
      <x:c r="E33" s="3"/>
      <x:c r="F33" s="3"/>
      <x:c r="G33" s="3"/>
      <x:c r="H33" s="3"/>
    </x:row>
    <x:row r="34" ht="32" customHeight="1">
      <x:c r="A34" s="3"/>
      <x:c r="B34" s="3"/>
      <x:c r="C34" s="3"/>
      <x:c r="D34" s="3"/>
      <x:c r="E34" s="3"/>
      <x:c r="F34" s="3"/>
      <x:c r="G34" s="3"/>
      <x:c r="H34" s="3"/>
    </x:row>
    <x:row r="35" ht="32" customHeight="1">
      <x:c r="A35" s="3"/>
      <x:c r="B35" s="3"/>
      <x:c r="C35" s="3"/>
      <x:c r="D35" s="3"/>
      <x:c r="E35" s="3"/>
      <x:c r="F35" s="3"/>
      <x:c r="G35" s="3"/>
      <x:c r="H35" s="3"/>
    </x:row>
    <x:row r="36" ht="32" customHeight="1">
      <x:c r="A36" s="3"/>
      <x:c r="B36" s="3"/>
      <x:c r="C36" s="3"/>
      <x:c r="D36" s="3"/>
      <x:c r="E36" s="3"/>
      <x:c r="F36" s="3"/>
      <x:c r="G36" s="3"/>
      <x:c r="H36" s="3"/>
    </x:row>
    <x:row r="37" ht="32" customHeight="1">
      <x:c r="A37" s="3"/>
      <x:c r="B37" s="3"/>
      <x:c r="C37" s="3"/>
      <x:c r="D37" s="3"/>
      <x:c r="E37" s="3"/>
      <x:c r="F37" s="3"/>
      <x:c r="G37" s="3"/>
      <x:c r="H37" s="3"/>
    </x:row>
    <x:row r="38" ht="32" customHeight="1">
      <x:c r="A38" s="3"/>
      <x:c r="B38" s="3"/>
      <x:c r="C38" s="3"/>
      <x:c r="D38" s="3"/>
      <x:c r="E38" s="3"/>
      <x:c r="F38" s="3"/>
      <x:c r="G38" s="3"/>
      <x:c r="H38" s="3"/>
    </x:row>
    <x:row r="39" ht="32" customHeight="1">
      <x:c r="A39" s="3"/>
      <x:c r="B39" s="3"/>
      <x:c r="C39" s="3"/>
      <x:c r="D39" s="3"/>
      <x:c r="E39" s="3"/>
      <x:c r="F39" s="3"/>
      <x:c r="G39" s="3"/>
      <x:c r="H39" s="3"/>
    </x:row>
    <x:row r="40" ht="32" customHeight="1">
      <x:c r="A40" s="3"/>
      <x:c r="B40" s="3"/>
      <x:c r="C40" s="3"/>
      <x:c r="D40" s="3"/>
      <x:c r="E40" s="3"/>
      <x:c r="F40" s="3"/>
      <x:c r="G40" s="3"/>
      <x:c r="H40" s="3"/>
    </x:row>
  </x:sheetData>
  <x:mergeCells>
    <x:mergeCell ref="A1:H1"/>
    <x:mergeCell ref="A2:H2"/>
    <x:mergeCell ref="A19:H21"/>
    <x:mergeCell ref="F6:H6"/>
  </x:mergeCells>
  <x:pageMargins left="0.7" right="0.7" top="0.75" bottom="0.75" header="0.3" footer="0.3"/>
</x:worksheet>
</file>